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503"/>
  <workbookPr codeName="ThisWorkbook" defaultThemeVersion="124226"/>
  <mc:AlternateContent xmlns:mc="http://schemas.openxmlformats.org/markup-compatibility/2006">
    <mc:Choice Requires="x15">
      <x15ac:absPath xmlns:x15ac="http://schemas.microsoft.com/office/spreadsheetml/2010/11/ac" url="/Users/Hendrix/Downloads/"/>
    </mc:Choice>
  </mc:AlternateContent>
  <xr:revisionPtr revIDLastSave="0" documentId="13_ncr:1_{0B98D11F-8F1D-444A-A75F-2A8C65769664}" xr6:coauthVersionLast="47" xr6:coauthVersionMax="47" xr10:uidLastSave="{00000000-0000-0000-0000-000000000000}"/>
  <bookViews>
    <workbookView xWindow="33340" yWindow="980" windowWidth="29400" windowHeight="16540" activeTab="1" xr2:uid="{00000000-000D-0000-FFFF-FFFF00000000}"/>
  </bookViews>
  <sheets>
    <sheet name="Instructies" sheetId="3" r:id="rId1"/>
    <sheet name="Kosten en financiering" sheetId="5" r:id="rId2"/>
    <sheet name="Toelichting kostensoorten" sheetId="6" r:id="rId3"/>
  </sheets>
  <definedNames>
    <definedName name="Uurtarief">'Kosten en financiering'!$E$25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8" i="5" l="1"/>
  <c r="G28" i="5" s="1"/>
  <c r="E43" i="5" l="1"/>
  <c r="E33" i="5"/>
  <c r="E34" i="5"/>
  <c r="Q191" i="5" l="1"/>
  <c r="Q190" i="5"/>
  <c r="Q187" i="5"/>
  <c r="R181" i="5"/>
  <c r="R182" i="5"/>
  <c r="R183" i="5"/>
  <c r="R180" i="5"/>
  <c r="Q181" i="5"/>
  <c r="Q182" i="5"/>
  <c r="Q183" i="5"/>
  <c r="Q180" i="5"/>
  <c r="R174" i="5"/>
  <c r="R175" i="5"/>
  <c r="R176" i="5"/>
  <c r="R173" i="5"/>
  <c r="Q174" i="5"/>
  <c r="Q175" i="5"/>
  <c r="Q176" i="5"/>
  <c r="Q173" i="5"/>
  <c r="R167" i="5"/>
  <c r="R168" i="5"/>
  <c r="R169" i="5"/>
  <c r="R166" i="5"/>
  <c r="Q167" i="5"/>
  <c r="Q168" i="5"/>
  <c r="Q169" i="5"/>
  <c r="Q166" i="5"/>
  <c r="R160" i="5"/>
  <c r="R161" i="5"/>
  <c r="R162" i="5"/>
  <c r="R159" i="5"/>
  <c r="Q160" i="5"/>
  <c r="Q161" i="5"/>
  <c r="Q162" i="5"/>
  <c r="Q159" i="5"/>
  <c r="X173" i="5"/>
  <c r="Y173" i="5" s="1"/>
  <c r="X174" i="5"/>
  <c r="Y174" i="5" s="1"/>
  <c r="X175" i="5"/>
  <c r="Y175" i="5" s="1"/>
  <c r="X176" i="5"/>
  <c r="Y176" i="5" s="1"/>
  <c r="X168" i="5"/>
  <c r="Y168" i="5" s="1"/>
  <c r="X169" i="5"/>
  <c r="Y169" i="5" s="1"/>
  <c r="X160" i="5"/>
  <c r="Y160" i="5" s="1"/>
  <c r="X161" i="5"/>
  <c r="Y161" i="5" s="1"/>
  <c r="X162" i="5"/>
  <c r="Y162" i="5" s="1"/>
  <c r="E40" i="5"/>
  <c r="E35" i="5"/>
  <c r="E36" i="5"/>
  <c r="C9" i="5" l="1"/>
  <c r="C10" i="5" s="1" a="1"/>
  <c r="C10" i="5" s="1"/>
  <c r="P184" i="5"/>
  <c r="P177" i="5"/>
  <c r="P170" i="5"/>
  <c r="P163" i="5"/>
  <c r="E29" i="5"/>
  <c r="E30" i="5"/>
  <c r="E31" i="5"/>
  <c r="E32" i="5"/>
  <c r="O186" i="5" l="1"/>
  <c r="M186" i="5"/>
  <c r="I186" i="5"/>
  <c r="K186" i="5"/>
  <c r="P195" i="5"/>
  <c r="D159" i="5"/>
  <c r="G29" i="5"/>
  <c r="G30" i="5"/>
  <c r="G31" i="5"/>
  <c r="J28" i="5"/>
  <c r="J29" i="5"/>
  <c r="J30" i="5"/>
  <c r="J31" i="5"/>
  <c r="T163" i="5" l="1"/>
  <c r="H170" i="5"/>
  <c r="H163" i="5"/>
  <c r="G192" i="5"/>
  <c r="O192" i="5"/>
  <c r="M192" i="5"/>
  <c r="E181" i="5"/>
  <c r="E182" i="5"/>
  <c r="E183" i="5"/>
  <c r="E180" i="5"/>
  <c r="E174" i="5"/>
  <c r="E175" i="5"/>
  <c r="E176" i="5"/>
  <c r="E173" i="5"/>
  <c r="E168" i="5"/>
  <c r="E169" i="5"/>
  <c r="D181" i="5"/>
  <c r="D182" i="5"/>
  <c r="D183" i="5"/>
  <c r="D180" i="5"/>
  <c r="D174" i="5"/>
  <c r="D175" i="5"/>
  <c r="D176" i="5"/>
  <c r="D173" i="5"/>
  <c r="D168" i="5"/>
  <c r="D169" i="5"/>
  <c r="E160" i="5"/>
  <c r="E161" i="5"/>
  <c r="E162" i="5"/>
  <c r="D160" i="5"/>
  <c r="D161" i="5"/>
  <c r="D162" i="5"/>
  <c r="G33" i="5" l="1"/>
  <c r="J33" i="5"/>
  <c r="Q192" i="5"/>
  <c r="S159" i="5"/>
  <c r="U184" i="5"/>
  <c r="U177" i="5"/>
  <c r="T177" i="5"/>
  <c r="U170" i="5"/>
  <c r="T170" i="5"/>
  <c r="U163" i="5"/>
  <c r="K192" i="5"/>
  <c r="I192" i="5"/>
  <c r="O184" i="5"/>
  <c r="N184" i="5"/>
  <c r="M184" i="5"/>
  <c r="L184" i="5"/>
  <c r="K184" i="5"/>
  <c r="J184" i="5"/>
  <c r="I184" i="5"/>
  <c r="H184" i="5"/>
  <c r="G184" i="5"/>
  <c r="F183" i="5"/>
  <c r="F178" i="5"/>
  <c r="O177" i="5"/>
  <c r="N177" i="5"/>
  <c r="M177" i="5"/>
  <c r="L177" i="5"/>
  <c r="K177" i="5"/>
  <c r="J177" i="5"/>
  <c r="I177" i="5"/>
  <c r="H177" i="5"/>
  <c r="G177" i="5"/>
  <c r="F176" i="5"/>
  <c r="S173" i="5"/>
  <c r="F171" i="5"/>
  <c r="O170" i="5"/>
  <c r="N170" i="5"/>
  <c r="M170" i="5"/>
  <c r="L170" i="5"/>
  <c r="K170" i="5"/>
  <c r="J170" i="5"/>
  <c r="I170" i="5"/>
  <c r="G170" i="5"/>
  <c r="F169" i="5"/>
  <c r="S166" i="5"/>
  <c r="F164" i="5"/>
  <c r="O163" i="5"/>
  <c r="N163" i="5"/>
  <c r="M163" i="5"/>
  <c r="L163" i="5"/>
  <c r="K163" i="5"/>
  <c r="J163" i="5"/>
  <c r="I163" i="5"/>
  <c r="G163" i="5"/>
  <c r="F162" i="5"/>
  <c r="G195" i="5" l="1"/>
  <c r="O195" i="5"/>
  <c r="I195" i="5"/>
  <c r="K195" i="5"/>
  <c r="M195" i="5"/>
  <c r="H195" i="5"/>
  <c r="T195" i="5"/>
  <c r="O200" i="5"/>
  <c r="R163" i="5"/>
  <c r="V176" i="5"/>
  <c r="V169" i="5"/>
  <c r="V162" i="5"/>
  <c r="S161" i="5"/>
  <c r="S176" i="5"/>
  <c r="S175" i="5"/>
  <c r="R177" i="5"/>
  <c r="S160" i="5"/>
  <c r="S162" i="5"/>
  <c r="S180" i="5"/>
  <c r="S183" i="5"/>
  <c r="V183" i="5" s="1"/>
  <c r="J195" i="5"/>
  <c r="Q170" i="5"/>
  <c r="S168" i="5"/>
  <c r="Q184" i="5"/>
  <c r="Q163" i="5"/>
  <c r="S181" i="5"/>
  <c r="R170" i="5"/>
  <c r="S182" i="5"/>
  <c r="N195" i="5"/>
  <c r="S167" i="5"/>
  <c r="S169" i="5"/>
  <c r="S174" i="5"/>
  <c r="L195" i="5"/>
  <c r="R184" i="5"/>
  <c r="Q177" i="5"/>
  <c r="E38" i="5"/>
  <c r="J38" i="5" s="1"/>
  <c r="E39" i="5"/>
  <c r="G40" i="5"/>
  <c r="E41" i="5"/>
  <c r="J41" i="5" s="1"/>
  <c r="E44" i="5"/>
  <c r="J44" i="5" s="1"/>
  <c r="E45" i="5"/>
  <c r="J45" i="5" s="1"/>
  <c r="E46" i="5"/>
  <c r="J46" i="5" s="1"/>
  <c r="J71" i="5"/>
  <c r="G71" i="5"/>
  <c r="J119" i="5"/>
  <c r="G119" i="5"/>
  <c r="G143" i="5"/>
  <c r="J143" i="5"/>
  <c r="J84" i="5"/>
  <c r="J86" i="5"/>
  <c r="J87" i="5"/>
  <c r="J88" i="5"/>
  <c r="G84" i="5"/>
  <c r="G86" i="5"/>
  <c r="G87" i="5"/>
  <c r="G88" i="5"/>
  <c r="E37" i="5"/>
  <c r="G76" i="5"/>
  <c r="G77" i="5"/>
  <c r="G78" i="5"/>
  <c r="G79" i="5"/>
  <c r="G81" i="5"/>
  <c r="G82" i="5"/>
  <c r="G83" i="5"/>
  <c r="G89" i="5"/>
  <c r="G91" i="5"/>
  <c r="G92" i="5"/>
  <c r="G93" i="5"/>
  <c r="G94" i="5"/>
  <c r="J76" i="5"/>
  <c r="J77" i="5"/>
  <c r="J78" i="5"/>
  <c r="J79" i="5"/>
  <c r="J81" i="5"/>
  <c r="J82" i="5"/>
  <c r="J83" i="5"/>
  <c r="J89" i="5"/>
  <c r="J91" i="5"/>
  <c r="J92" i="5"/>
  <c r="J93" i="5"/>
  <c r="J94" i="5"/>
  <c r="L143" i="5" l="1"/>
  <c r="U194" i="5"/>
  <c r="AA188" i="5"/>
  <c r="L71" i="5"/>
  <c r="L119" i="5"/>
  <c r="S195" i="5"/>
  <c r="J36" i="5"/>
  <c r="E167" i="5" s="1"/>
  <c r="G36" i="5"/>
  <c r="G35" i="5"/>
  <c r="J35" i="5"/>
  <c r="J34" i="5"/>
  <c r="G34" i="5"/>
  <c r="E159" i="5"/>
  <c r="X159" i="5" s="1"/>
  <c r="S163" i="5"/>
  <c r="G200" i="5"/>
  <c r="I200" i="5"/>
  <c r="S170" i="5"/>
  <c r="S184" i="5"/>
  <c r="K200" i="5"/>
  <c r="M200" i="5"/>
  <c r="G43" i="5"/>
  <c r="G41" i="5"/>
  <c r="J40" i="5"/>
  <c r="S177" i="5"/>
  <c r="G45" i="5"/>
  <c r="G38" i="5"/>
  <c r="J43" i="5"/>
  <c r="G46" i="5"/>
  <c r="E166" i="5"/>
  <c r="G39" i="5"/>
  <c r="G95" i="5"/>
  <c r="G44" i="5"/>
  <c r="J39" i="5"/>
  <c r="J95" i="5"/>
  <c r="L95" i="5" l="1"/>
  <c r="D167" i="5"/>
  <c r="X167" i="5" s="1"/>
  <c r="D166" i="5"/>
  <c r="X166" i="5" s="1"/>
  <c r="F159" i="5"/>
  <c r="V159" i="5" s="1"/>
  <c r="Q200" i="5"/>
  <c r="J47" i="5"/>
  <c r="G47" i="5"/>
  <c r="Y159" i="5" l="1"/>
  <c r="G145" i="5"/>
  <c r="L47" i="5"/>
  <c r="D163" i="5"/>
  <c r="D177" i="5"/>
  <c r="D170" i="5"/>
  <c r="D184" i="5"/>
  <c r="J145" i="5"/>
  <c r="F181" i="5"/>
  <c r="V181" i="5" s="1"/>
  <c r="F167" i="5"/>
  <c r="Y167" i="5" s="1"/>
  <c r="F182" i="5"/>
  <c r="V182" i="5" s="1"/>
  <c r="F168" i="5"/>
  <c r="F174" i="5"/>
  <c r="F175" i="5"/>
  <c r="F161" i="5"/>
  <c r="F160" i="5"/>
  <c r="Z193" i="5" l="1"/>
  <c r="AA193" i="5" s="1"/>
  <c r="V161" i="5"/>
  <c r="Z194" i="5"/>
  <c r="AA194" i="5" s="1"/>
  <c r="L145" i="5"/>
  <c r="C11" i="5" s="1"/>
  <c r="F163" i="5"/>
  <c r="D195" i="5"/>
  <c r="V160" i="5"/>
  <c r="V167" i="5"/>
  <c r="V175" i="5"/>
  <c r="E170" i="5"/>
  <c r="F166" i="5"/>
  <c r="Y166" i="5" s="1"/>
  <c r="E177" i="5"/>
  <c r="F173" i="5"/>
  <c r="F180" i="5"/>
  <c r="E184" i="5"/>
  <c r="V174" i="5"/>
  <c r="V168" i="5"/>
  <c r="E163" i="5"/>
  <c r="V163" i="5" l="1"/>
  <c r="E195" i="5"/>
  <c r="G147" i="5"/>
  <c r="J147" i="5"/>
  <c r="F177" i="5"/>
  <c r="V173" i="5"/>
  <c r="V177" i="5" s="1"/>
  <c r="V180" i="5"/>
  <c r="V184" i="5" s="1"/>
  <c r="F184" i="5"/>
  <c r="F170" i="5"/>
  <c r="V166" i="5"/>
  <c r="V170" i="5" s="1"/>
  <c r="L147" i="5" l="1"/>
  <c r="F195" i="5"/>
  <c r="S198"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<sst xmlns="http://schemas.openxmlformats.org/spreadsheetml/2006/main" count="405" uniqueCount="216">
  <si>
    <t>Instructies</t>
  </si>
  <si>
    <t>Wettelijke kaders</t>
  </si>
  <si>
    <t>Voor meer informatie over subsidiabele kosten en kostensoorten, zie de Verordening (EU) nr. 651/2014 van de Commissie van 17 juni 2014,</t>
  </si>
  <si>
    <t xml:space="preserve"> artikel 25 en het Kaderbesluit nationale EZ-subsidies, Hoofdstuk 4, artikel 10-14.</t>
  </si>
  <si>
    <t>Tabbladen</t>
  </si>
  <si>
    <t>Dit budgetformulier bevat naast het huidige tabblad nog twee tabbladen</t>
  </si>
  <si>
    <t>l</t>
  </si>
  <si>
    <r>
      <rPr>
        <b/>
        <sz val="10"/>
        <rFont val="Verdana"/>
        <family val="2"/>
      </rPr>
      <t xml:space="preserve">Kosten en financiering - </t>
    </r>
    <r>
      <rPr>
        <sz val="10"/>
        <rFont val="Verdana"/>
        <family val="2"/>
      </rPr>
      <t>Het daadwekelijke budgetformulier.</t>
    </r>
  </si>
  <si>
    <r>
      <t xml:space="preserve">Toelichting kostensoorten - </t>
    </r>
    <r>
      <rPr>
        <sz val="10"/>
        <rFont val="Verdana"/>
        <family val="2"/>
      </rPr>
      <t>Toelichting over de verschillende kostenposten in het budgetformulier</t>
    </r>
  </si>
  <si>
    <t>Informatie tabblad 'Kosten en financiering'</t>
  </si>
  <si>
    <t>Het tabblad bestaat uit drie onderdelen: (1) 'Project informatie' en ‘Partner Overview‘ (2) ‘R&amp;D Overzicht: kosten per type onderzoek (hele project periode)’ en (3) ‘ OVERZICHT – Kosten en bijdragen per partner per jaar’. Vul alle onderdelen volledig in.</t>
  </si>
  <si>
    <t xml:space="preserve">Het budgetformulier bevat verwijzingen en automatische berekeningen. Begin bovenaan het budgetformulier en werk naar beneden. </t>
  </si>
  <si>
    <t xml:space="preserve">In de gele vakken kunnen gegevens worden ingevuld, de gegevens in de blauwe vakken worden automatisch berekend. </t>
  </si>
  <si>
    <t>Indien rijen worden toegevoegd voor extra partners: voer de formules omlaag door naar de toegevoegde rijen. Selecteer hiervoor de cel met de formule erboven en sleep deze naar beneden. Klik op de vulgreep en sleep het zwarte vierkant naar beneden.</t>
  </si>
  <si>
    <t>Voorbeeld vulgreep:</t>
  </si>
  <si>
    <t xml:space="preserve">Onderdeel 1: Project informatie en Partner overview </t>
  </si>
  <si>
    <r>
      <t xml:space="preserve">Start met het invoeren van de projectinformatie. </t>
    </r>
    <r>
      <rPr>
        <i/>
        <sz val="10"/>
        <rFont val="Verdana"/>
        <family val="2"/>
      </rPr>
      <t>Let op: (1) het aantal tranches PPS-subsidie wordt automatisch berekend aan de hand van de projectduur. Kijk in het tabblad ‘Toelichting kostensoorten’ voor informatie over het aantal tranches. (2) Indien het project start op de 1e van de maand en X-aantal maanden duurt, dient het project te eindigen op de laatste dag van de desbetreffende maand. Bijvoorbeeld: van 1 maart 2025 t/m 28 februari 2027. Het totale project budget wordt automatisch berekend a.d.h.v. de ingevoerde projectkosten</t>
    </r>
  </si>
  <si>
    <t>Voer vervolgens de namen van alle consortium partners in bij  ‘Partner Overview’. De namen van de partners komen vervolgens beschikbaar in dropdown menu’s in de rest van het document.</t>
  </si>
  <si>
    <t>Onderdeel 2: R&amp;D Overzicht: kostensoorten per type onderzoek (hele project periode)</t>
  </si>
  <si>
    <r>
      <t xml:space="preserve">Voer per organisatie de loonkosten in. Selecteer onder </t>
    </r>
    <r>
      <rPr>
        <i/>
        <sz val="10"/>
        <rFont val="Verdana"/>
        <family val="2"/>
      </rPr>
      <t xml:space="preserve">Loonkosten </t>
    </r>
    <r>
      <rPr>
        <sz val="10"/>
        <rFont val="Verdana"/>
        <family val="2"/>
      </rPr>
      <t xml:space="preserve">via de dropdown menu's de desbetreffende organisatie en de juiste kostensystematiek. Kijk in het tabblad 'Toelichting kostensoorten' voor meer informatie over de te gebruiken kostensystematiek. - </t>
    </r>
    <r>
      <rPr>
        <i/>
        <sz val="10"/>
        <rFont val="Verdana"/>
        <family val="2"/>
      </rPr>
      <t xml:space="preserve">Let op:(1) indien een partner </t>
    </r>
    <r>
      <rPr>
        <b/>
        <i/>
        <sz val="10"/>
        <rFont val="Verdana"/>
        <family val="2"/>
      </rPr>
      <t xml:space="preserve">geen </t>
    </r>
    <r>
      <rPr>
        <i/>
        <sz val="10"/>
        <rFont val="Verdana"/>
        <family val="2"/>
      </rPr>
      <t>PPS-subsidie aanwendt en 'Vastuurtarief' gebruikt dan kan het uurtarief in Kolom E vervangen worden door het gewenste uurtarief. (2) Er dient een aparte regel per functie per organisatie gebruikt te worden. (3) Elke consortiumpartner dient in ieder geval loonkosten te maken binnen het project.</t>
    </r>
  </si>
  <si>
    <r>
      <t xml:space="preserve">Voer per organisatie, per functieregel het uurtarief in en het aantal uren - </t>
    </r>
    <r>
      <rPr>
        <i/>
        <sz val="10"/>
        <rFont val="Verdana"/>
        <family val="2"/>
      </rPr>
      <t>Let op: (1) Voer de uren in onder het juiste type onderzoek zoals beschreven in het aanvraagformulie (haal hier geen kolommen weg). (2) De kosten in de blauwe vakken worden automatisch berekend.</t>
    </r>
  </si>
  <si>
    <r>
      <t xml:space="preserve">Voer de overige kosten per partner in onder de juiste kostenpost. De verschillende kostenposten naast loonkosten zijn: (1) Kosten van materialen en hulpmiddelen (2) Kosten van gebruik van machines en apparatuur (3) Aan derden verschuldigde kosten (4) Publicatie-, reis- en verblijfkosten. Raadpleeg per post eerst de toelichting in het tabblad 'Toeliching kostensoorten' - </t>
    </r>
    <r>
      <rPr>
        <i/>
        <sz val="10"/>
        <rFont val="Verdana"/>
        <family val="2"/>
      </rPr>
      <t xml:space="preserve">Let op: ook hier worden alle kosten in de blauwe vakken automatisch berekend. </t>
    </r>
  </si>
  <si>
    <t>Onderaan de kosten, bij punt 6. &amp; punt 7., vindt u de totaal opgevoerde projectkosten en de percentages van de kosten per type onderzoek - Aan de hand van deze informatie wordt de minimale benodigde bijdrage per type organisatie automatische berekend.</t>
  </si>
  <si>
    <t>Onderdeel 3: OVERZICHT - Kosten en bijdragen per partner per jaar</t>
  </si>
  <si>
    <r>
      <t xml:space="preserve">Selecteer in kolom B elke partner onder het juiste type partner via de dropdown menu's. De totale kosten per partner worden nu automatisch ingevuld, gebaseerd op de ingevulde kostenspecificatie onder </t>
    </r>
    <r>
      <rPr>
        <i/>
        <sz val="10"/>
        <rFont val="Verdana"/>
        <family val="2"/>
      </rPr>
      <t xml:space="preserve">R&amp;D Overzicht. </t>
    </r>
    <r>
      <rPr>
        <sz val="10"/>
        <rFont val="Verdana"/>
        <family val="2"/>
      </rPr>
      <t xml:space="preserve">Ook berekent het formulier in Kolom Y automatische de maximale toegestane PPS-subsidie per partij. </t>
    </r>
    <r>
      <rPr>
        <i/>
        <sz val="10"/>
        <rFont val="Verdana"/>
        <family val="2"/>
      </rPr>
      <t>Let op: Selecteer bij de ondernemingen in Kolom C ook het juiste type onderneming met behulp van de dropdown menu's.</t>
    </r>
  </si>
  <si>
    <r>
      <t xml:space="preserve">Voer vervolgens onder </t>
    </r>
    <r>
      <rPr>
        <i/>
        <sz val="10"/>
        <rFont val="Verdana"/>
        <family val="2"/>
      </rPr>
      <t>FINANCIERING</t>
    </r>
    <r>
      <rPr>
        <sz val="10"/>
        <rFont val="Verdana"/>
        <family val="2"/>
      </rPr>
      <t xml:space="preserve"> de </t>
    </r>
    <r>
      <rPr>
        <i/>
        <sz val="10"/>
        <rFont val="Verdana"/>
        <family val="2"/>
      </rPr>
      <t>in kind</t>
    </r>
    <r>
      <rPr>
        <sz val="10"/>
        <rFont val="Verdana"/>
        <family val="2"/>
      </rPr>
      <t xml:space="preserve"> bijdrage </t>
    </r>
    <r>
      <rPr>
        <u/>
        <sz val="10"/>
        <rFont val="Verdana"/>
        <family val="2"/>
      </rPr>
      <t>(exclusief te ontvangen PPS-subsidie!</t>
    </r>
    <r>
      <rPr>
        <sz val="10"/>
        <rFont val="Verdana"/>
        <family val="2"/>
      </rPr>
      <t xml:space="preserve">) en eventuele te ontvangen </t>
    </r>
    <r>
      <rPr>
        <i/>
        <sz val="10"/>
        <rFont val="Verdana"/>
        <family val="2"/>
      </rPr>
      <t>in cash</t>
    </r>
    <r>
      <rPr>
        <sz val="10"/>
        <rFont val="Verdana"/>
        <family val="2"/>
      </rPr>
      <t xml:space="preserve"> bijdrage per partner in, per kalenderjaar. </t>
    </r>
    <r>
      <rPr>
        <i/>
        <sz val="10"/>
        <rFont val="Verdana"/>
        <family val="2"/>
      </rPr>
      <t xml:space="preserve">Let op: de 'totale bijdrage per type organisatie' </t>
    </r>
    <r>
      <rPr>
        <sz val="10"/>
        <rFont val="Verdana"/>
        <family val="2"/>
      </rPr>
      <t>in Kolom T dient gelijk te zijn aan of hoger dan de '</t>
    </r>
    <r>
      <rPr>
        <i/>
        <sz val="10"/>
        <rFont val="Verdana"/>
        <family val="2"/>
      </rPr>
      <t xml:space="preserve">minimale benodigde bijdrage per type organisatie in Kolom AA. Indien dit niet het geval is kleurt de cel genaamd "Voldaan?" in Kolom AB rood. </t>
    </r>
  </si>
  <si>
    <r>
      <t xml:space="preserve">Voer in Kolom U de totaal ontvangen PPS-subsidie per organisatie in. Als dit bedrag hoger is dan toegestaan voor de betreffende partij (zoals weergegeven in Kolom Y) kleurt de cel rood. Eventuele </t>
    </r>
    <r>
      <rPr>
        <i/>
        <sz val="10"/>
        <rFont val="Verdana"/>
        <family val="2"/>
      </rPr>
      <t xml:space="preserve">funding gaps </t>
    </r>
    <r>
      <rPr>
        <sz val="10"/>
        <rFont val="Verdana"/>
        <family val="2"/>
      </rPr>
      <t xml:space="preserve">voor de betreffende organisatie worden automatische berekend in Kolom W. </t>
    </r>
    <r>
      <rPr>
        <i/>
        <sz val="10"/>
        <rFont val="Verdana"/>
        <family val="2"/>
      </rPr>
      <t xml:space="preserve">Let op: een funding gap is niet toegestaan. De financiering per partij dient gelijk te zijn aan de door die partij gemaakte kosten. </t>
    </r>
  </si>
  <si>
    <r>
      <t>Naast de verdeling van de PPS-subsidie over de partners, dient de PPS-subsidie over de projectduur en dus over het aantal tranches verdeeld te worden. Voer hiervoor in de regel genaamd '</t>
    </r>
    <r>
      <rPr>
        <i/>
        <sz val="10"/>
        <rFont val="Verdana"/>
        <family val="2"/>
      </rPr>
      <t xml:space="preserve">PPS-subsidie', </t>
    </r>
    <r>
      <rPr>
        <sz val="10"/>
        <rFont val="Verdana"/>
        <family val="2"/>
      </rPr>
      <t xml:space="preserve">in de gele vakken in Kolom H, K, L en N de aan te wenden PPS-subsidie per tranche in. </t>
    </r>
    <r>
      <rPr>
        <i/>
        <sz val="10"/>
        <rFont val="Verdana"/>
        <family val="2"/>
      </rPr>
      <t xml:space="preserve">Let op: (1) Het aantal tranches is afhankelijk van de projectduur en het aantal voortgangsrapportages. Dit wordt automatisch berekend in cel C10. Hierdoor verandert in de regel 'PPS-subsidie' per kalenderjaar de term "Tranche NVT" in "Tranche 1", danwel "Tranche 2", "Tranche 3" etc.  (2) De PPS-subsidie dient enigszins gelijkmatig over de projectduur verdeeld te worden. </t>
    </r>
  </si>
  <si>
    <r>
      <t xml:space="preserve">Voer eventuele overige subsidies en sponsoren in de daarvoor bestemde gele vakken (Kolom H, K, L, N en P). </t>
    </r>
    <r>
      <rPr>
        <i/>
        <sz val="10"/>
        <rFont val="Verdana"/>
        <family val="2"/>
      </rPr>
      <t>Let op: (1) in cash bijdragen van consortium partners vallen hier niet onder. (2) In het geval van andere publieke subsidies voor hetzelfde project is de regeling betreffende cumulatie van verschillende subsidies van toepassing.</t>
    </r>
  </si>
  <si>
    <r>
      <t xml:space="preserve">De totale </t>
    </r>
    <r>
      <rPr>
        <i/>
        <sz val="10"/>
        <rFont val="Verdana"/>
        <family val="2"/>
      </rPr>
      <t>in cash</t>
    </r>
    <r>
      <rPr>
        <sz val="10"/>
        <rFont val="Verdana"/>
        <family val="2"/>
      </rPr>
      <t xml:space="preserve"> en </t>
    </r>
    <r>
      <rPr>
        <i/>
        <sz val="10"/>
        <rFont val="Verdana"/>
        <family val="2"/>
      </rPr>
      <t>in kind</t>
    </r>
    <r>
      <rPr>
        <sz val="10"/>
        <rFont val="Verdana"/>
        <family val="2"/>
      </rPr>
      <t xml:space="preserve"> bijdrages per kalenderjaar, evenals de totale projectkosten inclusief PPS-subsidie en eventuele </t>
    </r>
    <r>
      <rPr>
        <i/>
        <sz val="10"/>
        <rFont val="Verdana"/>
        <family val="2"/>
      </rPr>
      <t>funding gaps</t>
    </r>
    <r>
      <rPr>
        <sz val="10"/>
        <rFont val="Verdana"/>
        <family val="2"/>
      </rPr>
      <t xml:space="preserve"> worden automatisch berekend. </t>
    </r>
    <r>
      <rPr>
        <i/>
        <sz val="10"/>
        <rFont val="Verdana"/>
        <family val="2"/>
      </rPr>
      <t>Let op: Als een cel rood kleurt klopt de begroting niet en dient dit opgelost te worden voor indiening. Zo is een funding gap op het totale project niet toegestaan!</t>
    </r>
  </si>
  <si>
    <t>Gebruik kan worden gemaakt van een van de kostensystematieken:</t>
  </si>
  <si>
    <t>Integrale kostensystematiek</t>
  </si>
  <si>
    <t>Loonkosten + 50% directe opslagsystematiek</t>
  </si>
  <si>
    <t>Vastuurtarief</t>
  </si>
  <si>
    <t>Nederlands MKB</t>
  </si>
  <si>
    <t>Nederlandse grote onderneming</t>
  </si>
  <si>
    <t>Buitenlands MKB</t>
  </si>
  <si>
    <t>Buitenlandse grote onderneming</t>
  </si>
  <si>
    <t>Project informatie:</t>
  </si>
  <si>
    <t>Project:</t>
  </si>
  <si>
    <t>Project acronym:</t>
  </si>
  <si>
    <t>Naam Penvoerder:</t>
  </si>
  <si>
    <t>Startdatum project:</t>
  </si>
  <si>
    <t>Einddatum project:</t>
  </si>
  <si>
    <t>Projectduur in maanden:</t>
  </si>
  <si>
    <t>Aantal tranches PPS-subsidie:</t>
  </si>
  <si>
    <t xml:space="preserve">Totaal project budget: </t>
  </si>
  <si>
    <t>Partner Overview:</t>
  </si>
  <si>
    <t>Naam Partner</t>
  </si>
  <si>
    <t>1.</t>
  </si>
  <si>
    <t>Loonkosten:</t>
  </si>
  <si>
    <t>Industrieel onderzoek</t>
  </si>
  <si>
    <t>Experimentele ontwikkeling</t>
  </si>
  <si>
    <t>Partner die de kosten maakt</t>
  </si>
  <si>
    <t>Kostensystematiek</t>
  </si>
  <si>
    <t>Functie</t>
  </si>
  <si>
    <t>Uurtarief</t>
  </si>
  <si>
    <t>Uren</t>
  </si>
  <si>
    <t>Uren x tarief</t>
  </si>
  <si>
    <t>Onderzoeksorganisaties (gebruik dropdown menu)</t>
  </si>
  <si>
    <t>&lt;organisatie&gt;</t>
  </si>
  <si>
    <t>Ondernemingen met winstoogmerk (gebruik dropdown menu)</t>
  </si>
  <si>
    <t>&lt;onderneming&gt;</t>
  </si>
  <si>
    <t>Ondernemingen zonder winstoogmerk (gebruik dropdown menu)</t>
  </si>
  <si>
    <t>Overige partners (gebruik dropdown menu)</t>
  </si>
  <si>
    <t>&lt;naam&gt;</t>
  </si>
  <si>
    <t>Totaal loonkosten</t>
  </si>
  <si>
    <t>2.</t>
  </si>
  <si>
    <t>Kosten van materialen en hulpmiddelen:</t>
  </si>
  <si>
    <t>Materiaal / hulpmiddel</t>
  </si>
  <si>
    <t>Kosten</t>
  </si>
  <si>
    <t>…..</t>
  </si>
  <si>
    <t>Totaal kosten</t>
  </si>
  <si>
    <t>materialen en hulpmiddelen</t>
  </si>
  <si>
    <t>3.</t>
  </si>
  <si>
    <t>Kosten van gebruik van machines en apparatuur</t>
  </si>
  <si>
    <t>Machine / apparatuur</t>
  </si>
  <si>
    <t>Prijs per gebruikseenheid</t>
  </si>
  <si>
    <t>Gebruiks eenheden</t>
  </si>
  <si>
    <t>machines en apparatuur</t>
  </si>
  <si>
    <t>4.</t>
  </si>
  <si>
    <t>Aan derden verschuldigde kosten</t>
  </si>
  <si>
    <t>Naam derde partij</t>
  </si>
  <si>
    <t>Omschrijving kosten</t>
  </si>
  <si>
    <t>Totaal kosten derden</t>
  </si>
  <si>
    <t>5.</t>
  </si>
  <si>
    <t>Publicatie-, reis- en verblijfkosten</t>
  </si>
  <si>
    <t>….</t>
  </si>
  <si>
    <t xml:space="preserve">Totaal kosten </t>
  </si>
  <si>
    <t>Publicatie, reis en verblijf</t>
  </si>
  <si>
    <t>6.</t>
  </si>
  <si>
    <t>Totale subsidiabele projectkosten</t>
  </si>
  <si>
    <t>Totaal:</t>
  </si>
  <si>
    <t>7.</t>
  </si>
  <si>
    <t>Percentage van de totale projectkosten per type onderzoek</t>
  </si>
  <si>
    <t>KOSTEN</t>
  </si>
  <si>
    <t>FINANCIERING</t>
  </si>
  <si>
    <t>Kosten worden automatisch ingevuld o.b.v. ingevulde kostenspecificatie bovenin dit document</t>
  </si>
  <si>
    <t>Totaal aan bijdragen</t>
  </si>
  <si>
    <t>Industrieel Onderzoek</t>
  </si>
  <si>
    <t>Totale kosten organisatie</t>
  </si>
  <si>
    <t>in cash</t>
  </si>
  <si>
    <t>in kind</t>
  </si>
  <si>
    <t>Totale bijdrage per organisatie</t>
  </si>
  <si>
    <t>PPS-subsidie</t>
  </si>
  <si>
    <t>Ontvangen Cash</t>
  </si>
  <si>
    <t>Funding gap</t>
  </si>
  <si>
    <t>Maximale toegestane PPS-subsidie</t>
  </si>
  <si>
    <t>% PPS-subsidie o.b.v. kosten</t>
  </si>
  <si>
    <t>…</t>
  </si>
  <si>
    <t>Totale kosten en bijdragen onderzoeksorganisaties</t>
  </si>
  <si>
    <t>Type onderneming (gebruik dropdown menu)</t>
  </si>
  <si>
    <t>Totale kosten en bijdragen ondernemingen met winstoogmerk</t>
  </si>
  <si>
    <t>Totale kosten en bijdragen ondernemingen zonder winstoogmerk</t>
  </si>
  <si>
    <t>Overige partners</t>
  </si>
  <si>
    <t>Niet Toegestaan</t>
  </si>
  <si>
    <t>Niet toegestaan</t>
  </si>
  <si>
    <t>N.v.t.</t>
  </si>
  <si>
    <t>Totale kosten en bijdragen overige partners</t>
  </si>
  <si>
    <t>Tranche</t>
  </si>
  <si>
    <t>PPS-Subsidie</t>
  </si>
  <si>
    <t>Overige subsidies / sponsors</t>
  </si>
  <si>
    <t>Minimaal benodigde bijdrage</t>
  </si>
  <si>
    <t>Totaal subsidies en sponsors</t>
  </si>
  <si>
    <t>Type organisatie</t>
  </si>
  <si>
    <t>Minimale bijdrage</t>
  </si>
  <si>
    <t>Voldaan?</t>
  </si>
  <si>
    <t>Onderzoeksorganisatie</t>
  </si>
  <si>
    <t>Totale kosten</t>
  </si>
  <si>
    <t>Totaal incl. PPS-subsidie</t>
  </si>
  <si>
    <t>Ondernemingen met en zonder winstoogmerk</t>
  </si>
  <si>
    <t>Totaal budget per jaar</t>
  </si>
  <si>
    <t>Funding gap totaal</t>
  </si>
  <si>
    <t>Totaal budget</t>
  </si>
  <si>
    <t>Uitleg budgetformulier LSH-TKI</t>
  </si>
  <si>
    <t>Algemeen</t>
  </si>
  <si>
    <r>
      <t xml:space="preserve">PPS subsidie wordt uitsluitend verkregen op </t>
    </r>
    <r>
      <rPr>
        <b/>
        <sz val="10"/>
        <rFont val="Verdana"/>
        <family val="2"/>
      </rPr>
      <t>onderzoek</t>
    </r>
    <r>
      <rPr>
        <sz val="10"/>
        <rFont val="Verdana"/>
        <family val="2"/>
      </rPr>
      <t xml:space="preserve"> in een private publieke samenwerking</t>
    </r>
  </si>
  <si>
    <t xml:space="preserve">Voor meer informatie: </t>
  </si>
  <si>
    <t>https://www.rvo.nl/subsidies-financiering/pps-innovatie</t>
  </si>
  <si>
    <t xml:space="preserve">1. Loonkosten </t>
  </si>
  <si>
    <t>Bij het invullen van de loonkosten kan gebruik gemaakt worden van één van de volgende opties:</t>
  </si>
  <si>
    <t>1. Integrale kostensystematiek</t>
  </si>
  <si>
    <t>2. Loonkosten + 50% directe opslagsystematiek</t>
  </si>
  <si>
    <t>3. Vastuurtarief</t>
  </si>
  <si>
    <r>
      <rPr>
        <b/>
        <sz val="10"/>
        <rFont val="Verdana"/>
        <family val="2"/>
      </rPr>
      <t>Integrale kostensystematiek</t>
    </r>
    <r>
      <rPr>
        <sz val="10"/>
        <rFont val="Verdana"/>
        <family val="2"/>
      </rPr>
      <t xml:space="preserve"> </t>
    </r>
  </si>
  <si>
    <t xml:space="preserve">(artikel 12 van het Kaderbesluit Nationale EZK- &amp; LNV-subsidies) </t>
  </si>
  <si>
    <t xml:space="preserve">    Deze methode is vooral geschikt voor grote organisaties die regelmatig subsidie bij RVO aanvragen.</t>
  </si>
  <si>
    <t xml:space="preserve">    De IKS methode dient voor de organisatie goedgekeurd te zijn door RVO. </t>
  </si>
  <si>
    <r>
      <rPr>
        <b/>
        <sz val="10"/>
        <rFont val="Verdana"/>
        <family val="2"/>
      </rPr>
      <t>Loonkosten + 50% opslag systematiek</t>
    </r>
    <r>
      <rPr>
        <sz val="10"/>
        <rFont val="Verdana"/>
        <family val="2"/>
      </rPr>
      <t xml:space="preserve"> </t>
    </r>
  </si>
  <si>
    <t>(artikel 13 van het Kaderbesluit Nationale EZK- &amp; LNV-subsidies);</t>
  </si>
  <si>
    <t xml:space="preserve">    De directe loonkosten van projectmedewerkers wordt opgevoerd en vermeerderd met 50% opslag.</t>
  </si>
  <si>
    <t xml:space="preserve">    Directe kosten bestaan uit de direct toerekenbare kosten aan de medewerker die het onderzoek uitvoert zoals bruto salaris, werkgeverslasten, pensioen </t>
  </si>
  <si>
    <t xml:space="preserve">    lasten, bonussen (mits vastgelegd in de arbeidsovereenkomst), etc. </t>
  </si>
  <si>
    <t xml:space="preserve">    De jaarkosten worden door 1650 uren gedeeld om het uurtarief te krijgen</t>
  </si>
  <si>
    <r>
      <rPr>
        <b/>
        <sz val="10"/>
        <rFont val="Verdana"/>
        <family val="2"/>
      </rPr>
      <t>Vast uurtarief van €60,00</t>
    </r>
    <r>
      <rPr>
        <sz val="10"/>
        <rFont val="Verdana"/>
        <family val="2"/>
      </rPr>
      <t xml:space="preserve"> (artikel 14 van het Kaderbesluit Nationale EZK- &amp; LNV-subsidies). </t>
    </r>
  </si>
  <si>
    <t xml:space="preserve">    Een vast uurtarief van € 60,00 per uur. </t>
  </si>
  <si>
    <t xml:space="preserve">Partijen die geen PPS-subsidie aanwenden, zijn niet verplicht gebruik te maken van één van deze loonkostensystematieken. Deze partijen mogen ook een eigen uurtarief </t>
  </si>
  <si>
    <t xml:space="preserve">hanteren. Voorwaarde is wel dat de berekening van de kosten o.b.v. een gebruikelijke en controleerbare methode plaatsvindt en gebaseerd is op bedrijfseconomische </t>
  </si>
  <si>
    <t xml:space="preserve">grondslagen en normen die in het maatschappelijk verkeer als aanvaardbaar worden beschouwd en die de deelnemers aan een samenwerkingsproject stelselmatig toepassen. </t>
  </si>
  <si>
    <t xml:space="preserve">Op het budgetformulier dienen deze partijen te kiezen voor 'vastuurtarief' en het standaard uurtarief van EUR 60.- aan te passen naar een voor hen gebruikelijk en </t>
  </si>
  <si>
    <t xml:space="preserve">controleerbaar uurtarief. </t>
  </si>
  <si>
    <t>Let op!</t>
  </si>
  <si>
    <t>Een organisatie mag slechts één van bovenstaande methodieken gebruiken!</t>
  </si>
  <si>
    <t>Bij alle tarieven moet een urenadministratie overlegd kunnen worden. Bij een intergale kostensystematiek en loonkosten plus opslag moeten ook de onderliggende</t>
  </si>
  <si>
    <t xml:space="preserve"> </t>
  </si>
  <si>
    <t xml:space="preserve">stukken overlegd kunnen worden ter onderbouwing van de hoogte van het tarief. </t>
  </si>
  <si>
    <t xml:space="preserve">2. Kosten van materiaal en hulpmiddelen
</t>
  </si>
  <si>
    <t>Materialen (uit voorraad)</t>
  </si>
  <si>
    <t xml:space="preserve">Kosten voor materiaal en hulpmiddelen bestaan uit kosten voor het verbruik van materialen uit voorraad, alsook (speciaal) aangeschaft voor dit project. De kosten van het </t>
  </si>
  <si>
    <t xml:space="preserve">verbruik van materialen, die niet speciaal voor het project zijn aangeschaft, kunt u opvoeren als u het verbruik registreert. Hierbij moet u uitgaan van historische </t>
  </si>
  <si>
    <t>aanschafprijzen. Als u geen administratie van het verbruik van materialen uit voorraad heeft, dan kunt u de kosten niet rechtstreeks aan het project toerekenen.</t>
  </si>
  <si>
    <t>3. Kosten van gebruik van machines en apparatuur</t>
  </si>
  <si>
    <t>Uitsluitend voor het project aangeschaft</t>
  </si>
  <si>
    <t xml:space="preserve">De kosten van apparatuur, die u speciaal voor een project of bepaalde subsidiabele activiteiten koopt en gebruikt, voert u op onder 'Kosten van gebruik van machines </t>
  </si>
  <si>
    <t>en apparatuur'. Het gaat om kosten waarvan de hoogte is aan te tonen op basis van een factuur. Wel moet u voor de bepaling van de subsidiabele kosten de eventuele</t>
  </si>
  <si>
    <t>restwaarde van de apparatuur aftrekken van de aanschafprijs (afschrijvingssystematiek).</t>
  </si>
  <si>
    <t xml:space="preserve">Voor de bepaling van de restwaarde, van speciaal voor een project aangeschafte apparatuur, geldt dat de restwaarde bepaald wordt op basis  van lineaire </t>
  </si>
  <si>
    <t>afschrijving met een (minimale) afschrijvingstermijn van 5 jaar. Dit is een boekhoudkundige restwaarde.</t>
  </si>
  <si>
    <t>Niet uitsluitend voor het project aangeschaft</t>
  </si>
  <si>
    <t>Als u de machine of apparatuur niet uitsluitend voor het project heeft aangeschaft, mag u de afschrijfkosten of leasetermijnen alleen meenemen als door u</t>
  </si>
  <si>
    <t>een sluitende tijdregistratie wordt bijgehouden. De kosten worden dan meegenomen naar evenredigheid van tijd gedurende welke de machine of het apparaat</t>
  </si>
  <si>
    <t xml:space="preserve">wordt gebruikt voor het project, gerelateerd aan de normale bezetting. Indien u integrale kostensystematiek gebruikt dan kunt u hier alleen kosten opvoeren als </t>
  </si>
  <si>
    <t>de kosten geen deel uitmaken van het integrale kostentarief.</t>
  </si>
  <si>
    <t>4. Aan derden verschuldigde kosten</t>
  </si>
  <si>
    <t>Dit betreft alle (andere) kosten waarvoor u een factuur ontvangt en direct gerelateerd zijn aan de uitvoering van het project.</t>
  </si>
  <si>
    <t>Indien een deel van de activiteiten van het project wordt uitbesteed, kunnen de aan derden verschuldigde kosten aan het project worden toegerekend.</t>
  </si>
  <si>
    <t>Er dient voor gezorgd te worden dat de aan derden verschuldigde kosten in verhouding zijn met de rest van het budget.</t>
  </si>
  <si>
    <t>Indien deze kostenpost erg hoog is kan dit van invloed zijn en worden meegenomen in de beoordeling van de evaluatiecommissie.</t>
  </si>
  <si>
    <t>Let op: Niet subsidiabele kosten</t>
  </si>
  <si>
    <t xml:space="preserve">Hieronder volgt een overzicht van voorbeelden van niet-subsidiabele kosten. Deze kosten mogen derhalve niet worden opgevoerd op het budgetformulier. </t>
  </si>
  <si>
    <t>Aanvragen en in stand houden van octrooien (kosten voor octrooien die op arm’s length-voorwaarden worden gekocht bij of waarvoor een licentie wordt verleend door externe bronnen zijn wel subsidiabel);</t>
  </si>
  <si>
    <t>Accountantscontrole;</t>
  </si>
  <si>
    <t>Benchfee (let op: materiaalkosten zijn wel subsidiabel);</t>
  </si>
  <si>
    <t>Binnenlandse reizen;</t>
  </si>
  <si>
    <t>Ondersteunend personeel, niet direct gerelateerd aan de inhoudelijke R&amp;D activiteiten, zoals: projectcontroller, business developer, administratief medewerker;</t>
  </si>
  <si>
    <t>Opstellen van een business case;</t>
  </si>
  <si>
    <t>Kosten gerelateerd aan implementatie van de ontwikkelde innovatie;</t>
  </si>
  <si>
    <r>
      <t>Uitvoeren van doelmatigheidsonderzoek (</t>
    </r>
    <r>
      <rPr>
        <i/>
        <sz val="10"/>
        <rFont val="Verdana"/>
        <family val="2"/>
      </rPr>
      <t>Health Technology Assessment</t>
    </r>
    <r>
      <rPr>
        <sz val="10"/>
        <rFont val="Verdana"/>
        <family val="2"/>
      </rPr>
      <t>, HTA);</t>
    </r>
  </si>
  <si>
    <t>Overhead;</t>
  </si>
  <si>
    <t>Niet-wetenschappelijke disseminatie. Wetenschappelijke disseminatie, waaronder het bezoeken van een wetenschappelijk congres of het publiceren van een wetenschappelijk artikel, is wel subsidiabel;</t>
  </si>
  <si>
    <t>Projectmanagementtaken, niet direct gerelateerd aan de inhoudelijke R&amp;D activiteiten, zoals: escalatie naar een stuurgroep, het opstellen van een risicomanagementmodel, het opstellen van rapportages om aan subsidieverplichtingen te voldoen, administratieve verantwoording. Projectmanagementtaken die wel direct gerelateerd zijn aan de inhoudelijke R&amp;D activiteiten (o.a. discussies met medewerkers, het analyseren van technische risico’s, het opstellen van inhoudelijke rapportages, het opstellen van specificaties) zijn wel subsidiabel.</t>
  </si>
  <si>
    <t>Berekening aantal tranches PPS-subsidie</t>
  </si>
  <si>
    <t>Het aantal tranches PPS-subsidie is afhankelijk van de duur van het project en het aantal voortgangsrapportages. De eerste tranche wordt altijd voor de start van het project</t>
  </si>
  <si>
    <t>uitbetaald na het tekening van het PPP-Subsidy Agreement. De daaropvolgende tranches worden uitbetaald na goedkeuring van de voortgangsrapportages, welke na iedere</t>
  </si>
  <si>
    <t xml:space="preserve">twaalf maanden worden opgeveraagd. De laatste tranche PPS-subsidie wordt uitbetaald op basis van goedkeuring van de inhoudelijke en financiële eindverantwoording. </t>
  </si>
  <si>
    <t xml:space="preserve">Een uitzondering op het uitbetalingsschema geldt wanneer de laatste voortgangsrapportage binnen 6 maanden van de einddatum van het project valt. In </t>
  </si>
  <si>
    <t>dit geval wordt er enkel een eindrapportage opgevraagd en omvat de laatste PPS-tranche langer dan twaalf maanden, met een maximum van 18 maanden.</t>
  </si>
  <si>
    <t>Nederlandse onderzoeksorganisatie</t>
  </si>
  <si>
    <t>Buitenlandse onderzoeksorganisatie</t>
  </si>
  <si>
    <t>Oorsprong onderzoeksorganisatie (gebruik dropdown)</t>
  </si>
  <si>
    <t>Specificatie projectkosten naar type onderzoek</t>
  </si>
  <si>
    <t>Overzicht - Kosten en bijdragen per partner per jaar</t>
  </si>
  <si>
    <t>⚠️ Kolom V geeft aan of er sprake is van een funding gap. Indien de cel rood gemarkeerd is, betekent dit dat de begroting voor de betreffende partner niet sluitend is. Dit is niet toegestaan.</t>
  </si>
  <si>
    <t>Vraagt het project minimaal €500.000 en maximaal €1.200.000 PPS-subsidie aan?</t>
  </si>
  <si>
    <t>Hoeveelheid PPS-subsidie</t>
  </si>
  <si>
    <r>
      <t>Budget formulier: HH -</t>
    </r>
    <r>
      <rPr>
        <b/>
        <sz val="14"/>
        <rFont val="Arial"/>
        <family val="2"/>
      </rPr>
      <t xml:space="preserve"> </t>
    </r>
    <r>
      <rPr>
        <b/>
        <sz val="22"/>
        <rFont val="Arial"/>
        <family val="2"/>
      </rPr>
      <t>PPS-subsidie - Science for Industry Call 2026</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</si>
</sst>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_ &quot;€&quot;\ * #,##0.00_ ;_ &quot;€&quot;\ * \-#,##0.00_ ;_ &quot;€&quot;\ * &quot;-&quot;??_ ;_ @_ "/>
    <numFmt numFmtId="165" formatCode="_-* #,##0_-;_-* #,##0\-;_-* &quot;-&quot;_-;_-@_-"/>
    <numFmt numFmtId="166" formatCode="_-* #,##0.00_-;_-* #,##0.00\-;_-* &quot;-&quot;??_-;_-@_-"/>
    <numFmt numFmtId="167" formatCode="_-* #,##0_-;_-* #,##0\-;_-* &quot;-&quot;??_-;_-@_-"/>
    <numFmt numFmtId="168" formatCode="0.0%"/>
    <numFmt numFmtId="169" formatCode="&quot;€&quot;\ #,##0.00_-"/>
    <numFmt numFmtId="170" formatCode="#,##0_-"/>
    <numFmt numFmtId="171" formatCode="&quot;€&quot;\ #,##0"/>
  </numFmts>
  <fonts count="51" x14ac:knownFonts="1">
    <font>
      <sz val="10"/>
      <name val="Arial"/>
    </font>
    <font>
      <sz val="8"/>
      <name val="Arial"/>
      <family val="2"/>
    </font>
    <font>
      <b/>
      <sz val="10"/>
      <name val="Arial"/>
      <family val="2"/>
    </font>
    <font>
      <sz val="10"/>
      <name val="Arial"/>
      <family val="2"/>
    </font>
    <font>
      <b/>
      <sz val="16"/>
      <name val="Arial"/>
      <family val="2"/>
    </font>
    <font>
      <b/>
      <sz val="22"/>
      <name val="Arial"/>
      <family val="2"/>
    </font>
    <font>
      <sz val="10"/>
      <name val="Arial"/>
      <family val="2"/>
    </font>
    <font>
      <b/>
      <sz val="10"/>
      <color indexed="8"/>
      <name val="Arial"/>
      <family val="2"/>
    </font>
    <font>
      <sz val="10"/>
      <color indexed="8"/>
      <name val="Arial"/>
      <family val="2"/>
    </font>
    <font>
      <b/>
      <sz val="14"/>
      <name val="Arial"/>
      <family val="2"/>
    </font>
    <font>
      <sz val="10"/>
      <name val="Calibri"/>
      <family val="2"/>
    </font>
    <font>
      <b/>
      <sz val="10"/>
      <color theme="0"/>
      <name val="Arial"/>
      <family val="2"/>
    </font>
    <font>
      <i/>
      <sz val="10"/>
      <name val="Arial"/>
      <family val="2"/>
    </font>
    <font>
      <sz val="14"/>
      <name val="Arial"/>
      <family val="2"/>
    </font>
    <font>
      <u/>
      <sz val="10"/>
      <color theme="10"/>
      <name val="Arial"/>
      <family val="2"/>
    </font>
    <font>
      <sz val="11"/>
      <color theme="1"/>
      <name val="Calibri"/>
      <family val="2"/>
      <scheme val="minor"/>
    </font>
    <font>
      <sz val="10"/>
      <name val="Verdana"/>
      <family val="2"/>
    </font>
    <font>
      <b/>
      <sz val="12"/>
      <color indexed="9"/>
      <name val="Verdana"/>
      <family val="2"/>
    </font>
    <font>
      <sz val="12"/>
      <color indexed="9"/>
      <name val="Verdana"/>
      <family val="2"/>
    </font>
    <font>
      <b/>
      <sz val="10"/>
      <name val="Verdana"/>
      <family val="2"/>
    </font>
    <font>
      <u/>
      <sz val="7.5"/>
      <color indexed="12"/>
      <name val="Times New Roman"/>
      <family val="1"/>
    </font>
    <font>
      <u/>
      <sz val="10"/>
      <color indexed="12"/>
      <name val="Verdana"/>
      <family val="2"/>
    </font>
    <font>
      <sz val="9"/>
      <color indexed="9"/>
      <name val="Verdana"/>
      <family val="2"/>
    </font>
    <font>
      <b/>
      <sz val="9"/>
      <color indexed="9"/>
      <name val="Verdana"/>
      <family val="2"/>
    </font>
    <font>
      <sz val="10"/>
      <color theme="1"/>
      <name val="Verdana"/>
      <family val="2"/>
    </font>
    <font>
      <b/>
      <sz val="10"/>
      <color rgb="FFFF0000"/>
      <name val="Verdana"/>
      <family val="2"/>
    </font>
    <font>
      <b/>
      <u/>
      <sz val="10"/>
      <name val="Verdana"/>
      <family val="2"/>
    </font>
    <font>
      <b/>
      <sz val="12"/>
      <color theme="0"/>
      <name val="Verdana"/>
      <family val="2"/>
    </font>
    <font>
      <sz val="10"/>
      <color indexed="22"/>
      <name val="Wingdings"/>
      <charset val="2"/>
    </font>
    <font>
      <i/>
      <sz val="10"/>
      <name val="Verdana"/>
      <family val="2"/>
    </font>
    <font>
      <b/>
      <sz val="14"/>
      <name val="Verdana"/>
      <family val="2"/>
    </font>
    <font>
      <b/>
      <sz val="16"/>
      <name val="Verdana"/>
      <family val="2"/>
    </font>
    <font>
      <sz val="11"/>
      <color theme="1"/>
      <name val="Verdana"/>
      <family val="2"/>
    </font>
    <font>
      <sz val="10"/>
      <color indexed="22"/>
      <name val="Verdana"/>
      <family val="2"/>
    </font>
    <font>
      <sz val="10"/>
      <name val="Arial"/>
      <family val="2"/>
    </font>
    <font>
      <b/>
      <sz val="11"/>
      <name val="Arial"/>
      <family val="2"/>
    </font>
    <font>
      <b/>
      <sz val="18"/>
      <name val="Arial"/>
      <family val="2"/>
    </font>
    <font>
      <b/>
      <sz val="9"/>
      <name val="Arial"/>
      <family val="2"/>
    </font>
    <font>
      <b/>
      <sz val="12"/>
      <name val="Arial"/>
      <family val="2"/>
    </font>
    <font>
      <sz val="12"/>
      <name val="Arial"/>
      <family val="2"/>
    </font>
    <font>
      <sz val="11"/>
      <name val="Arial"/>
      <family val="2"/>
    </font>
    <font>
      <b/>
      <sz val="12"/>
      <color indexed="8"/>
      <name val="Arial"/>
      <family val="2"/>
    </font>
    <font>
      <sz val="9"/>
      <name val="Arial"/>
      <family val="2"/>
    </font>
    <font>
      <b/>
      <i/>
      <sz val="10"/>
      <name val="Arial"/>
      <family val="2"/>
    </font>
    <font>
      <b/>
      <i/>
      <sz val="11"/>
      <name val="Arial"/>
      <family val="2"/>
    </font>
    <font>
      <sz val="10"/>
      <color theme="0"/>
      <name val="Arial"/>
      <family val="2"/>
    </font>
    <font>
      <sz val="10"/>
      <color theme="1"/>
      <name val="Arial"/>
      <family val="2"/>
    </font>
    <font>
      <i/>
      <sz val="11"/>
      <color theme="1"/>
      <name val="Verdana"/>
      <family val="2"/>
    </font>
    <font>
      <b/>
      <i/>
      <sz val="10"/>
      <name val="Verdana"/>
      <family val="2"/>
    </font>
    <font>
      <u/>
      <sz val="10"/>
      <name val="Verdana"/>
      <family val="2"/>
    </font>
    <font>
      <sz val="12"/>
      <color rgb="FF000000"/>
      <name val="Calibri (Hoofdtekst)"/>
    </font>
  </fonts>
  <fills count="20">
    <fill>
      <patternFill patternType="none"/>
    </fill>
    <fill>
      <patternFill patternType="gray125"/>
    </fill>
    <fill>
      <patternFill patternType="solid">
        <fgColor indexed="27"/>
        <bgColor indexed="64"/>
      </patternFill>
    </fill>
    <fill>
      <patternFill patternType="solid">
        <fgColor indexed="43"/>
        <bgColor indexed="64"/>
      </patternFill>
    </fill>
    <fill>
      <patternFill patternType="solid">
        <fgColor indexed="42"/>
        <bgColor indexed="64"/>
      </patternFill>
    </fill>
    <fill>
      <patternFill patternType="solid">
        <fgColor indexed="45"/>
        <bgColor indexed="64"/>
      </patternFill>
    </fill>
    <fill>
      <patternFill patternType="solid">
        <fgColor indexed="31"/>
        <bgColor indexed="64"/>
      </patternFill>
    </fill>
    <fill>
      <patternFill patternType="solid">
        <fgColor indexed="22"/>
        <bgColor indexed="64"/>
      </patternFill>
    </fill>
    <fill>
      <patternFill patternType="solid">
        <fgColor rgb="FFCCFFFF"/>
        <bgColor indexed="64"/>
      </patternFill>
    </fill>
    <fill>
      <patternFill patternType="solid">
        <fgColor rgb="FFC0C0C0"/>
        <bgColor indexed="64"/>
      </patternFill>
    </fill>
    <fill>
      <patternFill patternType="solid">
        <fgColor theme="0"/>
        <bgColor indexed="64"/>
      </patternFill>
    </fill>
    <fill>
      <patternFill patternType="solid">
        <fgColor rgb="FFFFFF99"/>
        <bgColor indexed="64"/>
      </patternFill>
    </fill>
    <fill>
      <patternFill patternType="solid">
        <fgColor theme="0" tint="-0.249977111117893"/>
        <bgColor indexed="64"/>
      </patternFill>
    </fill>
    <fill>
      <patternFill patternType="solid">
        <fgColor theme="9"/>
        <bgColor indexed="64"/>
      </patternFill>
    </fill>
    <fill>
      <patternFill patternType="solid">
        <fgColor theme="5" tint="0.59999389629810485"/>
        <bgColor indexed="64"/>
      </patternFill>
    </fill>
    <fill>
      <patternFill patternType="solid">
        <fgColor indexed="8"/>
        <bgColor indexed="64"/>
      </patternFill>
    </fill>
    <fill>
      <patternFill patternType="solid">
        <fgColor theme="0" tint="-0.14999847407452621"/>
        <bgColor indexed="64"/>
      </patternFill>
    </fill>
    <fill>
      <patternFill patternType="solid">
        <fgColor rgb="FFCCCCFF"/>
        <bgColor indexed="64"/>
      </patternFill>
    </fill>
    <fill>
      <patternFill patternType="solid">
        <fgColor rgb="FFCC99FF"/>
        <bgColor indexed="64"/>
      </patternFill>
    </fill>
    <fill>
      <patternFill patternType="solid">
        <fgColor theme="2" tint="-9.9978637043366805E-2"/>
        <bgColor indexed="64"/>
      </patternFill>
    </fill>
  </fills>
  <borders count="98">
    <border>
      <left/>
      <right/>
      <top/>
      <bottom/>
      <diagonal/>
    </border>
    <border>
      <left style="thin">
        <color indexed="9"/>
      </left>
      <right style="thin">
        <color indexed="9"/>
      </right>
      <top style="thin">
        <color indexed="9"/>
      </top>
      <bottom style="thin">
        <color indexed="9"/>
      </bottom>
      <diagonal/>
    </border>
    <border>
      <left/>
      <right style="thin">
        <color indexed="9"/>
      </right>
      <top style="thin">
        <color indexed="9"/>
      </top>
      <bottom style="thin">
        <color indexed="9"/>
      </bottom>
      <diagonal/>
    </border>
    <border>
      <left style="thin">
        <color indexed="9"/>
      </left>
      <right style="thin">
        <color indexed="9"/>
      </right>
      <top/>
      <bottom style="thin">
        <color indexed="9"/>
      </bottom>
      <diagonal/>
    </border>
    <border>
      <left style="thin">
        <color indexed="9"/>
      </left>
      <right/>
      <top/>
      <bottom style="thin">
        <color indexed="9"/>
      </bottom>
      <diagonal/>
    </border>
    <border>
      <left/>
      <right/>
      <top style="thin">
        <color indexed="9"/>
      </top>
      <bottom style="thin">
        <color indexed="9"/>
      </bottom>
      <diagonal/>
    </border>
    <border>
      <left style="thin">
        <color indexed="9"/>
      </left>
      <right/>
      <top style="thin">
        <color indexed="9"/>
      </top>
      <bottom style="thin">
        <color indexed="9"/>
      </bottom>
      <diagonal/>
    </border>
    <border>
      <left style="thin">
        <color indexed="9"/>
      </left>
      <right style="thin">
        <color indexed="9"/>
      </right>
      <top/>
      <bottom/>
      <diagonal/>
    </border>
    <border>
      <left style="thin">
        <color indexed="9"/>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0"/>
      </left>
      <right style="thin">
        <color theme="0"/>
      </right>
      <top style="thin">
        <color theme="0"/>
      </top>
      <bottom style="medium">
        <color indexed="64"/>
      </bottom>
      <diagonal/>
    </border>
    <border>
      <left style="thin">
        <color theme="0"/>
      </left>
      <right/>
      <top style="thin">
        <color theme="0"/>
      </top>
      <bottom style="medium">
        <color indexed="64"/>
      </bottom>
      <diagonal/>
    </border>
    <border>
      <left style="thin">
        <color theme="0"/>
      </left>
      <right style="thin">
        <color theme="0"/>
      </right>
      <top/>
      <bottom style="thin">
        <color theme="0"/>
      </bottom>
      <diagonal/>
    </border>
    <border>
      <left style="thin">
        <color theme="0"/>
      </left>
      <right/>
      <top/>
      <bottom style="thin">
        <color theme="0"/>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style="medium">
        <color indexed="64"/>
      </left>
      <right style="thin">
        <color theme="0"/>
      </right>
      <top style="thin">
        <color theme="0"/>
      </top>
      <bottom style="medium">
        <color indexed="64"/>
      </bottom>
      <diagonal/>
    </border>
    <border>
      <left/>
      <right style="thin">
        <color theme="0"/>
      </right>
      <top/>
      <bottom/>
      <diagonal/>
    </border>
    <border>
      <left style="thin">
        <color theme="0"/>
      </left>
      <right style="thin">
        <color theme="0"/>
      </right>
      <top/>
      <bottom/>
      <diagonal/>
    </border>
    <border>
      <left style="thin">
        <color theme="0"/>
      </left>
      <right style="thin">
        <color theme="0"/>
      </right>
      <top/>
      <bottom style="medium">
        <color indexed="64"/>
      </bottom>
      <diagonal/>
    </border>
    <border>
      <left style="thin">
        <color theme="0"/>
      </left>
      <right/>
      <top/>
      <bottom/>
      <diagonal/>
    </border>
    <border>
      <left style="thin">
        <color theme="0"/>
      </left>
      <right/>
      <top/>
      <bottom style="medium">
        <color indexed="64"/>
      </bottom>
      <diagonal/>
    </border>
    <border>
      <left/>
      <right style="thin">
        <color theme="0"/>
      </right>
      <top/>
      <bottom style="medium">
        <color indexed="64"/>
      </bottom>
      <diagonal/>
    </border>
    <border>
      <left style="medium">
        <color auto="1"/>
      </left>
      <right style="thin">
        <color indexed="9"/>
      </right>
      <top/>
      <bottom style="thin">
        <color indexed="9"/>
      </bottom>
      <diagonal/>
    </border>
    <border>
      <left style="medium">
        <color auto="1"/>
      </left>
      <right style="thin">
        <color indexed="9"/>
      </right>
      <top style="thin">
        <color indexed="9"/>
      </top>
      <bottom style="thin">
        <color indexed="9"/>
      </bottom>
      <diagonal/>
    </border>
    <border>
      <left style="medium">
        <color auto="1"/>
      </left>
      <right/>
      <top style="thin">
        <color indexed="9"/>
      </top>
      <bottom style="thin">
        <color indexed="9"/>
      </bottom>
      <diagonal/>
    </border>
    <border>
      <left/>
      <right style="thin">
        <color theme="0"/>
      </right>
      <top style="thin">
        <color indexed="9"/>
      </top>
      <bottom style="thin">
        <color indexed="9"/>
      </bottom>
      <diagonal/>
    </border>
    <border>
      <left style="medium">
        <color indexed="64"/>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indexed="9"/>
      </top>
      <bottom/>
      <diagonal/>
    </border>
    <border>
      <left style="medium">
        <color auto="1"/>
      </left>
      <right/>
      <top style="thin">
        <color indexed="9"/>
      </top>
      <bottom style="medium">
        <color auto="1"/>
      </bottom>
      <diagonal/>
    </border>
    <border>
      <left/>
      <right/>
      <top style="thin">
        <color indexed="9"/>
      </top>
      <bottom style="medium">
        <color auto="1"/>
      </bottom>
      <diagonal/>
    </border>
    <border>
      <left/>
      <right/>
      <top style="thin">
        <color theme="0"/>
      </top>
      <bottom style="medium">
        <color auto="1"/>
      </bottom>
      <diagonal/>
    </border>
    <border>
      <left/>
      <right style="thin">
        <color indexed="64"/>
      </right>
      <top/>
      <bottom/>
      <diagonal/>
    </border>
    <border>
      <left style="medium">
        <color auto="1"/>
      </left>
      <right/>
      <top style="thin">
        <color theme="0"/>
      </top>
      <bottom style="thin">
        <color indexed="9"/>
      </bottom>
      <diagonal/>
    </border>
    <border>
      <left/>
      <right style="thin">
        <color theme="0"/>
      </right>
      <top style="thin">
        <color theme="0"/>
      </top>
      <bottom style="thin">
        <color indexed="9"/>
      </bottom>
      <diagonal/>
    </border>
    <border>
      <left/>
      <right/>
      <top/>
      <bottom style="thin">
        <color indexed="9"/>
      </bottom>
      <diagonal/>
    </border>
    <border>
      <left style="thin">
        <color indexed="9"/>
      </left>
      <right/>
      <top style="thin">
        <color indexed="9"/>
      </top>
      <bottom/>
      <diagonal/>
    </border>
    <border>
      <left style="thin">
        <color indexed="9"/>
      </left>
      <right style="thin">
        <color theme="0"/>
      </right>
      <top style="thin">
        <color indexed="9"/>
      </top>
      <bottom style="thin">
        <color indexed="9"/>
      </bottom>
      <diagonal/>
    </border>
    <border>
      <left style="thin">
        <color indexed="9"/>
      </left>
      <right style="thin">
        <color theme="0"/>
      </right>
      <top/>
      <bottom style="thin">
        <color indexed="9"/>
      </bottom>
      <diagonal/>
    </border>
    <border>
      <left style="thin">
        <color theme="0"/>
      </left>
      <right style="thin">
        <color theme="0"/>
      </right>
      <top style="thin">
        <color theme="0"/>
      </top>
      <bottom/>
      <diagonal/>
    </border>
    <border>
      <left style="thin">
        <color indexed="9"/>
      </left>
      <right style="thin">
        <color indexed="64"/>
      </right>
      <top style="thin">
        <color indexed="9"/>
      </top>
      <bottom/>
      <diagonal/>
    </border>
    <border>
      <left style="thin">
        <color indexed="9"/>
      </left>
      <right style="thin">
        <color indexed="64"/>
      </right>
      <top/>
      <bottom style="thin">
        <color indexed="9"/>
      </bottom>
      <diagonal/>
    </border>
    <border>
      <left style="thin">
        <color indexed="9"/>
      </left>
      <right style="thin">
        <color indexed="64"/>
      </right>
      <top style="thin">
        <color indexed="9"/>
      </top>
      <bottom style="thin">
        <color indexed="9"/>
      </bottom>
      <diagonal/>
    </border>
    <border>
      <left/>
      <right style="thin">
        <color indexed="64"/>
      </right>
      <top style="thin">
        <color indexed="9"/>
      </top>
      <bottom style="thin">
        <color indexed="9"/>
      </bottom>
      <diagonal/>
    </border>
    <border>
      <left/>
      <right style="thin">
        <color indexed="64"/>
      </right>
      <top style="thin">
        <color indexed="9"/>
      </top>
      <bottom/>
      <diagonal/>
    </border>
    <border>
      <left style="thin">
        <color theme="0"/>
      </left>
      <right style="thin">
        <color indexed="64"/>
      </right>
      <top/>
      <bottom style="thin">
        <color indexed="9"/>
      </bottom>
      <diagonal/>
    </border>
    <border>
      <left style="thin">
        <color theme="0"/>
      </left>
      <right style="thin">
        <color indexed="64"/>
      </right>
      <top style="thin">
        <color indexed="9"/>
      </top>
      <bottom style="thin">
        <color indexed="9"/>
      </bottom>
      <diagonal/>
    </border>
    <border>
      <left/>
      <right/>
      <top/>
      <bottom style="thin">
        <color theme="0"/>
      </bottom>
      <diagonal/>
    </border>
    <border>
      <left/>
      <right style="thin">
        <color indexed="9"/>
      </right>
      <top/>
      <bottom/>
      <diagonal/>
    </border>
    <border>
      <left style="thin">
        <color indexed="64"/>
      </left>
      <right/>
      <top/>
      <bottom style="thin">
        <color indexed="9"/>
      </bottom>
      <diagonal/>
    </border>
    <border>
      <left/>
      <right style="thin">
        <color indexed="64"/>
      </right>
      <top/>
      <bottom style="thin">
        <color indexed="9"/>
      </bottom>
      <diagonal/>
    </border>
    <border>
      <left style="thin">
        <color indexed="64"/>
      </left>
      <right style="thin">
        <color indexed="9"/>
      </right>
      <top/>
      <bottom style="thin">
        <color indexed="9"/>
      </bottom>
      <diagonal/>
    </border>
    <border>
      <left style="thin">
        <color indexed="64"/>
      </left>
      <right style="thin">
        <color indexed="9"/>
      </right>
      <top style="thin">
        <color indexed="9"/>
      </top>
      <bottom style="thin">
        <color indexed="9"/>
      </bottom>
      <diagonal/>
    </border>
    <border>
      <left style="thin">
        <color indexed="64"/>
      </left>
      <right/>
      <top style="thin">
        <color indexed="9"/>
      </top>
      <bottom style="thin">
        <color indexed="9"/>
      </bottom>
      <diagonal/>
    </border>
    <border>
      <left style="thin">
        <color indexed="64"/>
      </left>
      <right style="thin">
        <color theme="0"/>
      </right>
      <top style="thin">
        <color indexed="9"/>
      </top>
      <bottom/>
      <diagonal/>
    </border>
    <border>
      <left style="medium">
        <color theme="1"/>
      </left>
      <right style="thin">
        <color indexed="9"/>
      </right>
      <top style="medium">
        <color theme="1"/>
      </top>
      <bottom style="thin">
        <color indexed="9"/>
      </bottom>
      <diagonal/>
    </border>
    <border>
      <left style="thin">
        <color indexed="9"/>
      </left>
      <right/>
      <top style="medium">
        <color theme="1"/>
      </top>
      <bottom style="thin">
        <color indexed="9"/>
      </bottom>
      <diagonal/>
    </border>
    <border>
      <left/>
      <right style="thin">
        <color indexed="64"/>
      </right>
      <top style="medium">
        <color theme="1"/>
      </top>
      <bottom style="thin">
        <color indexed="9"/>
      </bottom>
      <diagonal/>
    </border>
    <border>
      <left/>
      <right/>
      <top style="medium">
        <color theme="1"/>
      </top>
      <bottom/>
      <diagonal/>
    </border>
    <border>
      <left/>
      <right style="thin">
        <color indexed="64"/>
      </right>
      <top style="medium">
        <color theme="1"/>
      </top>
      <bottom/>
      <diagonal/>
    </border>
    <border>
      <left style="thin">
        <color indexed="64"/>
      </left>
      <right/>
      <top style="medium">
        <color theme="1"/>
      </top>
      <bottom/>
      <diagonal/>
    </border>
    <border>
      <left/>
      <right style="medium">
        <color theme="1"/>
      </right>
      <top style="medium">
        <color theme="1"/>
      </top>
      <bottom/>
      <diagonal/>
    </border>
    <border>
      <left style="medium">
        <color theme="1"/>
      </left>
      <right style="thin">
        <color indexed="9"/>
      </right>
      <top/>
      <bottom style="thin">
        <color indexed="9"/>
      </bottom>
      <diagonal/>
    </border>
    <border>
      <left/>
      <right style="medium">
        <color theme="1"/>
      </right>
      <top/>
      <bottom style="thin">
        <color theme="0"/>
      </bottom>
      <diagonal/>
    </border>
    <border>
      <left style="medium">
        <color theme="1"/>
      </left>
      <right style="thin">
        <color indexed="9"/>
      </right>
      <top style="thin">
        <color indexed="9"/>
      </top>
      <bottom style="thin">
        <color indexed="9"/>
      </bottom>
      <diagonal/>
    </border>
    <border>
      <left/>
      <right style="medium">
        <color theme="1"/>
      </right>
      <top style="thin">
        <color theme="0"/>
      </top>
      <bottom style="thin">
        <color theme="0"/>
      </bottom>
      <diagonal/>
    </border>
    <border>
      <left/>
      <right style="medium">
        <color theme="1"/>
      </right>
      <top/>
      <bottom/>
      <diagonal/>
    </border>
    <border>
      <left style="medium">
        <color theme="1"/>
      </left>
      <right/>
      <top style="thin">
        <color indexed="9"/>
      </top>
      <bottom style="thin">
        <color indexed="9"/>
      </bottom>
      <diagonal/>
    </border>
    <border>
      <left style="medium">
        <color theme="1"/>
      </left>
      <right/>
      <top/>
      <bottom style="medium">
        <color theme="1"/>
      </bottom>
      <diagonal/>
    </border>
    <border>
      <left/>
      <right/>
      <top/>
      <bottom style="medium">
        <color theme="1"/>
      </bottom>
      <diagonal/>
    </border>
    <border>
      <left/>
      <right style="thin">
        <color indexed="64"/>
      </right>
      <top/>
      <bottom style="medium">
        <color theme="1"/>
      </bottom>
      <diagonal/>
    </border>
    <border>
      <left style="thin">
        <color indexed="64"/>
      </left>
      <right/>
      <top/>
      <bottom style="medium">
        <color theme="1"/>
      </bottom>
      <diagonal/>
    </border>
    <border>
      <left/>
      <right style="thin">
        <color theme="0"/>
      </right>
      <top/>
      <bottom style="medium">
        <color theme="1"/>
      </bottom>
      <diagonal/>
    </border>
    <border>
      <left/>
      <right style="medium">
        <color theme="1"/>
      </right>
      <top/>
      <bottom style="medium">
        <color theme="1"/>
      </bottom>
      <diagonal/>
    </border>
    <border>
      <left style="thin">
        <color indexed="9"/>
      </left>
      <right style="thin">
        <color theme="0"/>
      </right>
      <top style="thin">
        <color indexed="9"/>
      </top>
      <bottom style="thin">
        <color theme="0"/>
      </bottom>
      <diagonal/>
    </border>
    <border>
      <left style="medium">
        <color rgb="FF000000"/>
      </left>
      <right/>
      <top style="medium">
        <color rgb="FF000000"/>
      </top>
      <bottom/>
      <diagonal/>
    </border>
    <border>
      <left style="thin">
        <color indexed="9"/>
      </left>
      <right style="medium">
        <color rgb="FF000000"/>
      </right>
      <top style="medium">
        <color rgb="FF000000"/>
      </top>
      <bottom/>
      <diagonal/>
    </border>
    <border>
      <left style="medium">
        <color rgb="FF000000"/>
      </left>
      <right/>
      <top/>
      <bottom/>
      <diagonal/>
    </border>
    <border>
      <left style="thin">
        <color indexed="9"/>
      </left>
      <right style="medium">
        <color rgb="FF000000"/>
      </right>
      <top/>
      <bottom/>
      <diagonal/>
    </border>
    <border>
      <left style="thin">
        <color indexed="9"/>
      </left>
      <right style="medium">
        <color rgb="FF000000"/>
      </right>
      <top style="thin">
        <color theme="0"/>
      </top>
      <bottom/>
      <diagonal/>
    </border>
    <border>
      <left style="thin">
        <color indexed="9"/>
      </left>
      <right style="medium">
        <color rgb="FF000000"/>
      </right>
      <top style="thin">
        <color theme="0"/>
      </top>
      <bottom style="thin">
        <color theme="0"/>
      </bottom>
      <diagonal/>
    </border>
    <border>
      <left style="medium">
        <color rgb="FF000000"/>
      </left>
      <right/>
      <top/>
      <bottom style="medium">
        <color rgb="FF000000"/>
      </bottom>
      <diagonal/>
    </border>
    <border>
      <left style="thin">
        <color indexed="9"/>
      </left>
      <right style="medium">
        <color rgb="FF000000"/>
      </right>
      <top style="thin">
        <color theme="0"/>
      </top>
      <bottom style="medium">
        <color rgb="FF000000"/>
      </bottom>
      <diagonal/>
    </border>
    <border>
      <left/>
      <right style="thin">
        <color theme="0"/>
      </right>
      <top/>
      <bottom style="thin">
        <color indexed="9"/>
      </bottom>
      <diagonal/>
    </border>
    <border>
      <left/>
      <right style="thin">
        <color theme="0"/>
      </right>
      <top style="thin">
        <color indexed="9"/>
      </top>
      <bottom style="thin">
        <color theme="0"/>
      </bottom>
      <diagonal/>
    </border>
    <border>
      <left style="thin">
        <color theme="0"/>
      </left>
      <right style="thin">
        <color indexed="64"/>
      </right>
      <top style="thin">
        <color theme="0"/>
      </top>
      <bottom style="thin">
        <color theme="0"/>
      </bottom>
      <diagonal/>
    </border>
    <border>
      <left style="thin">
        <color theme="0"/>
      </left>
      <right/>
      <top style="thin">
        <color indexed="9"/>
      </top>
      <bottom style="thin">
        <color indexed="9"/>
      </bottom>
      <diagonal/>
    </border>
    <border>
      <left style="thin">
        <color indexed="9"/>
      </left>
      <right/>
      <top style="thin">
        <color indexed="9"/>
      </top>
      <bottom style="thin">
        <color theme="0"/>
      </bottom>
      <diagonal/>
    </border>
    <border>
      <left style="medium">
        <color theme="1"/>
      </left>
      <right/>
      <top style="medium">
        <color theme="1"/>
      </top>
      <bottom/>
      <diagonal/>
    </border>
    <border>
      <left style="medium">
        <color theme="1"/>
      </left>
      <right/>
      <top/>
      <bottom/>
      <diagonal/>
    </border>
  </borders>
  <cellStyleXfs count="6">
    <xf numFmtId="0" fontId="0" fillId="0" borderId="0"/>
    <xf numFmtId="166" fontId="6" fillId="0" borderId="0" applyFont="0" applyFill="0" applyBorder="0" applyAlignment="0" applyProtection="0"/>
    <xf numFmtId="0" fontId="14" fillId="0" borderId="0" applyNumberFormat="0" applyFill="0" applyBorder="0" applyAlignment="0" applyProtection="0"/>
    <xf numFmtId="0" fontId="15" fillId="0" borderId="0"/>
    <xf numFmtId="0" fontId="20" fillId="0" borderId="0" applyNumberFormat="0" applyFill="0" applyBorder="0" applyAlignment="0" applyProtection="0">
      <alignment vertical="top"/>
      <protection locked="0"/>
    </xf>
    <xf numFmtId="9" fontId="34" fillId="0" borderId="0" applyFont="0" applyFill="0" applyBorder="0" applyAlignment="0" applyProtection="0"/>
  </cellStyleXfs>
  <cellXfs count="526">
    <xf numFmtId="0" fontId="0" fillId="0" borderId="0" xfId="0"/>
    <xf numFmtId="0" fontId="3" fillId="0" borderId="0" xfId="0" applyFont="1"/>
    <xf numFmtId="167" fontId="7" fillId="0" borderId="0" xfId="1" applyNumberFormat="1" applyFont="1" applyFill="1" applyBorder="1" applyAlignment="1" applyProtection="1"/>
    <xf numFmtId="169" fontId="8" fillId="0" borderId="10" xfId="1" applyNumberFormat="1" applyFont="1" applyFill="1" applyBorder="1" applyAlignment="1" applyProtection="1"/>
    <xf numFmtId="167" fontId="8" fillId="0" borderId="0" xfId="1" applyNumberFormat="1" applyFont="1" applyFill="1" applyBorder="1" applyAlignment="1" applyProtection="1"/>
    <xf numFmtId="10" fontId="8" fillId="0" borderId="0" xfId="1" applyNumberFormat="1" applyFont="1" applyFill="1" applyBorder="1" applyAlignment="1" applyProtection="1"/>
    <xf numFmtId="10" fontId="7" fillId="0" borderId="0" xfId="1" applyNumberFormat="1" applyFont="1" applyFill="1" applyBorder="1" applyAlignment="1" applyProtection="1"/>
    <xf numFmtId="169" fontId="8" fillId="0" borderId="0" xfId="1" applyNumberFormat="1" applyFont="1" applyFill="1" applyBorder="1" applyAlignment="1" applyProtection="1"/>
    <xf numFmtId="9" fontId="8" fillId="0" borderId="0" xfId="1" applyNumberFormat="1" applyFont="1" applyFill="1" applyBorder="1" applyAlignment="1" applyProtection="1"/>
    <xf numFmtId="167" fontId="7" fillId="0" borderId="0" xfId="1" applyNumberFormat="1" applyFont="1" applyFill="1" applyBorder="1" applyAlignment="1" applyProtection="1">
      <alignment horizontal="right"/>
    </xf>
    <xf numFmtId="167" fontId="7" fillId="0" borderId="10" xfId="1" applyNumberFormat="1" applyFont="1" applyFill="1" applyBorder="1" applyAlignment="1" applyProtection="1">
      <alignment vertical="center"/>
    </xf>
    <xf numFmtId="169" fontId="8" fillId="0" borderId="10" xfId="1" applyNumberFormat="1" applyFont="1" applyFill="1" applyBorder="1" applyAlignment="1" applyProtection="1">
      <alignment vertical="center"/>
    </xf>
    <xf numFmtId="167" fontId="2" fillId="0" borderId="10" xfId="1" applyNumberFormat="1" applyFont="1" applyFill="1" applyBorder="1" applyAlignment="1" applyProtection="1">
      <alignment vertical="center"/>
    </xf>
    <xf numFmtId="169" fontId="3" fillId="0" borderId="10" xfId="1" applyNumberFormat="1" applyFont="1" applyFill="1" applyBorder="1" applyAlignment="1" applyProtection="1">
      <alignment vertical="center"/>
    </xf>
    <xf numFmtId="169" fontId="7" fillId="0" borderId="10" xfId="1" applyNumberFormat="1" applyFont="1" applyFill="1" applyBorder="1" applyAlignment="1" applyProtection="1">
      <alignment vertical="center"/>
    </xf>
    <xf numFmtId="167" fontId="8" fillId="0" borderId="12" xfId="1" applyNumberFormat="1" applyFont="1" applyFill="1" applyBorder="1" applyAlignment="1" applyProtection="1">
      <alignment vertical="center"/>
    </xf>
    <xf numFmtId="167" fontId="8" fillId="0" borderId="0" xfId="1" applyNumberFormat="1" applyFont="1" applyFill="1" applyBorder="1" applyAlignment="1" applyProtection="1">
      <alignment vertical="center"/>
    </xf>
    <xf numFmtId="167" fontId="7" fillId="0" borderId="0" xfId="1" applyNumberFormat="1" applyFont="1" applyFill="1" applyBorder="1" applyAlignment="1" applyProtection="1">
      <alignment vertical="center"/>
    </xf>
    <xf numFmtId="169" fontId="7" fillId="0" borderId="0" xfId="1" applyNumberFormat="1" applyFont="1" applyFill="1" applyBorder="1" applyAlignment="1" applyProtection="1">
      <alignment vertical="center"/>
    </xf>
    <xf numFmtId="9" fontId="8" fillId="0" borderId="0" xfId="1" applyNumberFormat="1" applyFont="1" applyFill="1" applyBorder="1" applyAlignment="1" applyProtection="1">
      <alignment vertical="center"/>
    </xf>
    <xf numFmtId="9" fontId="7" fillId="0" borderId="0" xfId="1" applyNumberFormat="1" applyFont="1" applyFill="1" applyBorder="1" applyAlignment="1" applyProtection="1">
      <alignment vertical="center"/>
    </xf>
    <xf numFmtId="167" fontId="7" fillId="0" borderId="15" xfId="1" applyNumberFormat="1" applyFont="1" applyFill="1" applyBorder="1" applyAlignment="1" applyProtection="1">
      <alignment vertical="center"/>
    </xf>
    <xf numFmtId="167" fontId="7" fillId="9" borderId="21" xfId="1" applyNumberFormat="1" applyFont="1" applyFill="1" applyBorder="1" applyAlignment="1" applyProtection="1">
      <alignment vertical="center"/>
    </xf>
    <xf numFmtId="169" fontId="7" fillId="9" borderId="21" xfId="1" applyNumberFormat="1" applyFont="1" applyFill="1" applyBorder="1" applyAlignment="1" applyProtection="1">
      <alignment vertical="center"/>
    </xf>
    <xf numFmtId="167" fontId="7" fillId="9" borderId="21" xfId="1" applyNumberFormat="1" applyFont="1" applyFill="1" applyBorder="1" applyAlignment="1" applyProtection="1">
      <alignment vertical="center" wrapText="1"/>
    </xf>
    <xf numFmtId="169" fontId="7" fillId="9" borderId="22" xfId="1" applyNumberFormat="1" applyFont="1" applyFill="1" applyBorder="1" applyAlignment="1" applyProtection="1">
      <alignment vertical="center"/>
    </xf>
    <xf numFmtId="169" fontId="8" fillId="0" borderId="11" xfId="1" applyNumberFormat="1" applyFont="1" applyFill="1" applyBorder="1" applyAlignment="1" applyProtection="1"/>
    <xf numFmtId="169" fontId="7" fillId="0" borderId="13" xfId="1" applyNumberFormat="1" applyFont="1" applyFill="1" applyBorder="1" applyAlignment="1" applyProtection="1"/>
    <xf numFmtId="169" fontId="8" fillId="0" borderId="13" xfId="1" applyNumberFormat="1" applyFont="1" applyFill="1" applyBorder="1" applyAlignment="1" applyProtection="1"/>
    <xf numFmtId="0" fontId="8" fillId="3" borderId="19" xfId="1" applyNumberFormat="1" applyFont="1" applyFill="1" applyBorder="1" applyAlignment="1" applyProtection="1">
      <alignment vertical="center"/>
      <protection locked="0"/>
    </xf>
    <xf numFmtId="0" fontId="8" fillId="3" borderId="21" xfId="1" applyNumberFormat="1" applyFont="1" applyFill="1" applyBorder="1" applyAlignment="1" applyProtection="1">
      <alignment vertical="center"/>
      <protection locked="0"/>
    </xf>
    <xf numFmtId="170" fontId="8" fillId="0" borderId="0" xfId="1" applyNumberFormat="1" applyFont="1" applyFill="1" applyBorder="1" applyAlignment="1" applyProtection="1">
      <alignment vertical="center"/>
    </xf>
    <xf numFmtId="0" fontId="5" fillId="0" borderId="0" xfId="0" applyFont="1" applyAlignment="1">
      <alignment vertical="center"/>
    </xf>
    <xf numFmtId="0" fontId="0" fillId="0" borderId="0" xfId="0" applyAlignment="1">
      <alignment horizontal="center"/>
    </xf>
    <xf numFmtId="0" fontId="2" fillId="0" borderId="0" xfId="0" applyFont="1" applyAlignment="1">
      <alignment vertical="center"/>
    </xf>
    <xf numFmtId="0" fontId="0" fillId="0" borderId="0" xfId="0" applyAlignment="1">
      <alignment vertical="center"/>
    </xf>
    <xf numFmtId="0" fontId="0" fillId="0" borderId="0" xfId="0" applyAlignment="1">
      <alignment horizontal="center" vertical="center"/>
    </xf>
    <xf numFmtId="0" fontId="3" fillId="0" borderId="0" xfId="0" applyFont="1" applyAlignment="1">
      <alignment horizontal="center" vertical="center"/>
    </xf>
    <xf numFmtId="0" fontId="0" fillId="0" borderId="7" xfId="0" applyBorder="1" applyAlignment="1">
      <alignment vertical="center"/>
    </xf>
    <xf numFmtId="0" fontId="0" fillId="0" borderId="8" xfId="0" applyBorder="1" applyAlignment="1">
      <alignment vertical="center"/>
    </xf>
    <xf numFmtId="0" fontId="4" fillId="0" borderId="0" xfId="0" applyFont="1" applyAlignment="1">
      <alignment vertical="center"/>
    </xf>
    <xf numFmtId="0" fontId="2" fillId="4" borderId="30" xfId="0" applyFont="1" applyFill="1" applyBorder="1" applyAlignment="1">
      <alignment vertical="center"/>
    </xf>
    <xf numFmtId="169" fontId="7" fillId="0" borderId="15" xfId="1" applyNumberFormat="1" applyFont="1" applyFill="1" applyBorder="1" applyAlignment="1" applyProtection="1"/>
    <xf numFmtId="169" fontId="7" fillId="0" borderId="11" xfId="1" applyNumberFormat="1" applyFont="1" applyFill="1" applyBorder="1" applyAlignment="1" applyProtection="1">
      <alignment horizontal="right"/>
    </xf>
    <xf numFmtId="167" fontId="7" fillId="0" borderId="23" xfId="1" quotePrefix="1" applyNumberFormat="1" applyFont="1" applyFill="1" applyBorder="1" applyAlignment="1" applyProtection="1">
      <alignment vertical="center"/>
    </xf>
    <xf numFmtId="167" fontId="7" fillId="0" borderId="17" xfId="1" quotePrefix="1" applyNumberFormat="1" applyFont="1" applyFill="1" applyBorder="1" applyAlignment="1" applyProtection="1">
      <alignment vertical="center"/>
    </xf>
    <xf numFmtId="167" fontId="7" fillId="0" borderId="26" xfId="1" quotePrefix="1" applyNumberFormat="1" applyFont="1" applyFill="1" applyBorder="1" applyAlignment="1" applyProtection="1">
      <alignment vertical="center"/>
    </xf>
    <xf numFmtId="169" fontId="7" fillId="0" borderId="17" xfId="1" applyNumberFormat="1" applyFont="1" applyFill="1" applyBorder="1" applyAlignment="1" applyProtection="1">
      <alignment vertical="center"/>
    </xf>
    <xf numFmtId="169" fontId="7" fillId="0" borderId="26" xfId="1" applyNumberFormat="1" applyFont="1" applyFill="1" applyBorder="1" applyAlignment="1" applyProtection="1">
      <alignment vertical="center"/>
    </xf>
    <xf numFmtId="167" fontId="8" fillId="0" borderId="10" xfId="1" applyNumberFormat="1" applyFont="1" applyFill="1" applyBorder="1" applyAlignment="1" applyProtection="1">
      <alignment vertical="center"/>
    </xf>
    <xf numFmtId="169" fontId="7" fillId="9" borderId="21" xfId="1" applyNumberFormat="1" applyFont="1" applyFill="1" applyBorder="1" applyAlignment="1" applyProtection="1">
      <alignment vertical="center" wrapText="1"/>
    </xf>
    <xf numFmtId="167" fontId="3" fillId="0" borderId="0" xfId="1" applyNumberFormat="1" applyFont="1" applyFill="1" applyBorder="1" applyProtection="1"/>
    <xf numFmtId="167" fontId="7" fillId="0" borderId="23" xfId="1" applyNumberFormat="1" applyFont="1" applyFill="1" applyBorder="1" applyAlignment="1" applyProtection="1">
      <alignment vertical="center"/>
    </xf>
    <xf numFmtId="167" fontId="7" fillId="0" borderId="17" xfId="1" applyNumberFormat="1" applyFont="1" applyFill="1" applyBorder="1" applyAlignment="1" applyProtection="1">
      <alignment vertical="center"/>
    </xf>
    <xf numFmtId="167" fontId="7" fillId="0" borderId="26" xfId="1" applyNumberFormat="1" applyFont="1" applyFill="1" applyBorder="1" applyAlignment="1" applyProtection="1">
      <alignment vertical="center"/>
    </xf>
    <xf numFmtId="167" fontId="8" fillId="0" borderId="24" xfId="1" applyNumberFormat="1" applyFont="1" applyFill="1" applyBorder="1" applyAlignment="1" applyProtection="1">
      <alignment vertical="center"/>
    </xf>
    <xf numFmtId="169" fontId="8" fillId="0" borderId="27" xfId="1" applyNumberFormat="1" applyFont="1" applyFill="1" applyBorder="1" applyAlignment="1" applyProtection="1">
      <alignment vertical="center"/>
    </xf>
    <xf numFmtId="167" fontId="3" fillId="0" borderId="24" xfId="1" applyNumberFormat="1" applyFont="1" applyFill="1" applyBorder="1" applyAlignment="1" applyProtection="1">
      <alignment vertical="center"/>
    </xf>
    <xf numFmtId="10" fontId="3" fillId="0" borderId="0" xfId="1" applyNumberFormat="1" applyFont="1" applyFill="1" applyBorder="1" applyProtection="1"/>
    <xf numFmtId="169" fontId="7" fillId="0" borderId="28" xfId="1" applyNumberFormat="1" applyFont="1" applyFill="1" applyBorder="1" applyAlignment="1" applyProtection="1">
      <alignment vertical="center"/>
    </xf>
    <xf numFmtId="167" fontId="7" fillId="0" borderId="29" xfId="1" applyNumberFormat="1" applyFont="1" applyFill="1" applyBorder="1" applyAlignment="1" applyProtection="1">
      <alignment vertical="center"/>
    </xf>
    <xf numFmtId="0" fontId="0" fillId="0" borderId="1" xfId="0" applyBorder="1" applyAlignment="1">
      <alignment horizontal="right" vertical="center"/>
    </xf>
    <xf numFmtId="0" fontId="0" fillId="0" borderId="2" xfId="0" applyBorder="1" applyAlignment="1">
      <alignment vertical="center"/>
    </xf>
    <xf numFmtId="0" fontId="0" fillId="0" borderId="1" xfId="0" applyBorder="1" applyAlignment="1">
      <alignment vertical="center"/>
    </xf>
    <xf numFmtId="0" fontId="0" fillId="0" borderId="1" xfId="0" applyBorder="1" applyAlignment="1">
      <alignment horizontal="center" vertical="center"/>
    </xf>
    <xf numFmtId="0" fontId="2" fillId="0" borderId="1" xfId="0" applyFont="1" applyBorder="1" applyAlignment="1">
      <alignment horizontal="center" vertical="center"/>
    </xf>
    <xf numFmtId="0" fontId="0" fillId="0" borderId="1" xfId="0" applyBorder="1" applyAlignment="1">
      <alignment horizontal="center"/>
    </xf>
    <xf numFmtId="0" fontId="0" fillId="0" borderId="1" xfId="0" applyBorder="1"/>
    <xf numFmtId="0" fontId="3" fillId="0" borderId="1" xfId="0" applyFont="1" applyBorder="1" applyAlignment="1">
      <alignment vertical="center"/>
    </xf>
    <xf numFmtId="165" fontId="0" fillId="0" borderId="1" xfId="0" applyNumberFormat="1" applyBorder="1" applyAlignment="1">
      <alignment horizontal="center"/>
    </xf>
    <xf numFmtId="164" fontId="0" fillId="11" borderId="33" xfId="0" applyNumberFormat="1" applyFill="1" applyBorder="1" applyAlignment="1" applyProtection="1">
      <alignment vertical="center"/>
      <protection locked="0"/>
    </xf>
    <xf numFmtId="164" fontId="8" fillId="3" borderId="19" xfId="1" applyNumberFormat="1" applyFont="1" applyFill="1" applyBorder="1" applyAlignment="1" applyProtection="1">
      <alignment vertical="center"/>
      <protection locked="0"/>
    </xf>
    <xf numFmtId="164" fontId="8" fillId="3" borderId="21" xfId="1" applyNumberFormat="1" applyFont="1" applyFill="1" applyBorder="1" applyAlignment="1" applyProtection="1">
      <alignment vertical="center"/>
      <protection locked="0"/>
    </xf>
    <xf numFmtId="0" fontId="0" fillId="0" borderId="37" xfId="0" applyBorder="1" applyAlignment="1">
      <alignment vertical="center"/>
    </xf>
    <xf numFmtId="167" fontId="7" fillId="0" borderId="38" xfId="1" applyNumberFormat="1" applyFont="1" applyFill="1" applyBorder="1" applyAlignment="1" applyProtection="1">
      <alignment vertical="center"/>
    </xf>
    <xf numFmtId="167" fontId="7" fillId="0" borderId="39" xfId="1" applyNumberFormat="1" applyFont="1" applyFill="1" applyBorder="1" applyAlignment="1" applyProtection="1">
      <alignment vertical="center"/>
    </xf>
    <xf numFmtId="170" fontId="7" fillId="0" borderId="15" xfId="1" applyNumberFormat="1" applyFont="1" applyFill="1" applyBorder="1" applyAlignment="1" applyProtection="1">
      <alignment vertical="center"/>
    </xf>
    <xf numFmtId="169" fontId="7" fillId="9" borderId="21" xfId="1" applyNumberFormat="1" applyFont="1" applyFill="1" applyBorder="1" applyAlignment="1" applyProtection="1">
      <alignment horizontal="center" vertical="center"/>
    </xf>
    <xf numFmtId="167" fontId="7" fillId="9" borderId="21" xfId="1" applyNumberFormat="1" applyFont="1" applyFill="1" applyBorder="1" applyAlignment="1" applyProtection="1">
      <alignment horizontal="center" vertical="center" wrapText="1"/>
    </xf>
    <xf numFmtId="169" fontId="7" fillId="9" borderId="22" xfId="1" applyNumberFormat="1" applyFont="1" applyFill="1" applyBorder="1" applyAlignment="1" applyProtection="1">
      <alignment horizontal="center" vertical="center"/>
    </xf>
    <xf numFmtId="171" fontId="8" fillId="3" borderId="19" xfId="1" applyNumberFormat="1" applyFont="1" applyFill="1" applyBorder="1" applyAlignment="1" applyProtection="1">
      <alignment horizontal="center" vertical="center"/>
      <protection locked="0"/>
    </xf>
    <xf numFmtId="0" fontId="8" fillId="3" borderId="19" xfId="1" applyNumberFormat="1" applyFont="1" applyFill="1" applyBorder="1" applyAlignment="1" applyProtection="1">
      <alignment horizontal="center" vertical="center"/>
      <protection locked="0"/>
    </xf>
    <xf numFmtId="169" fontId="8" fillId="0" borderId="25" xfId="1" applyNumberFormat="1" applyFont="1" applyFill="1" applyBorder="1" applyAlignment="1" applyProtection="1">
      <alignment horizontal="center" vertical="center"/>
    </xf>
    <xf numFmtId="171" fontId="8" fillId="3" borderId="21" xfId="1" applyNumberFormat="1" applyFont="1" applyFill="1" applyBorder="1" applyAlignment="1" applyProtection="1">
      <alignment horizontal="center" vertical="center"/>
      <protection locked="0"/>
    </xf>
    <xf numFmtId="0" fontId="8" fillId="3" borderId="21" xfId="1" applyNumberFormat="1" applyFont="1" applyFill="1" applyBorder="1" applyAlignment="1" applyProtection="1">
      <alignment horizontal="center" vertical="center"/>
      <protection locked="0"/>
    </xf>
    <xf numFmtId="169" fontId="7" fillId="0" borderId="39" xfId="1" applyNumberFormat="1" applyFont="1" applyFill="1" applyBorder="1" applyAlignment="1" applyProtection="1">
      <alignment horizontal="center" vertical="center"/>
    </xf>
    <xf numFmtId="169" fontId="7" fillId="0" borderId="26" xfId="1" applyNumberFormat="1" applyFont="1" applyFill="1" applyBorder="1" applyAlignment="1" applyProtection="1">
      <alignment horizontal="center" vertical="center"/>
    </xf>
    <xf numFmtId="167" fontId="7" fillId="0" borderId="17" xfId="1" applyNumberFormat="1" applyFont="1" applyFill="1" applyBorder="1" applyAlignment="1" applyProtection="1">
      <alignment horizontal="center" vertical="center"/>
    </xf>
    <xf numFmtId="171" fontId="7" fillId="8" borderId="17" xfId="1" applyNumberFormat="1" applyFont="1" applyFill="1" applyBorder="1" applyAlignment="1" applyProtection="1">
      <alignment horizontal="center" vertical="center"/>
    </xf>
    <xf numFmtId="171" fontId="7" fillId="8" borderId="18" xfId="1" applyNumberFormat="1" applyFont="1" applyFill="1" applyBorder="1" applyAlignment="1" applyProtection="1">
      <alignment horizontal="center" vertical="center"/>
    </xf>
    <xf numFmtId="171" fontId="7" fillId="8" borderId="16" xfId="1" applyNumberFormat="1" applyFont="1" applyFill="1" applyBorder="1" applyAlignment="1" applyProtection="1">
      <alignment horizontal="center"/>
    </xf>
    <xf numFmtId="171" fontId="7" fillId="0" borderId="0" xfId="1" applyNumberFormat="1" applyFont="1" applyFill="1" applyBorder="1" applyAlignment="1" applyProtection="1">
      <alignment horizontal="center" vertical="center"/>
    </xf>
    <xf numFmtId="171" fontId="7" fillId="8" borderId="10" xfId="1" applyNumberFormat="1" applyFont="1" applyFill="1" applyBorder="1" applyAlignment="1" applyProtection="1">
      <alignment horizontal="center" vertical="center"/>
    </xf>
    <xf numFmtId="171" fontId="8" fillId="3" borderId="20" xfId="1" applyNumberFormat="1" applyFont="1" applyFill="1" applyBorder="1" applyAlignment="1" applyProtection="1">
      <alignment horizontal="center" vertical="center"/>
      <protection locked="0"/>
    </xf>
    <xf numFmtId="171" fontId="8" fillId="3" borderId="22" xfId="1" applyNumberFormat="1" applyFont="1" applyFill="1" applyBorder="1" applyAlignment="1" applyProtection="1">
      <alignment horizontal="center" vertical="center"/>
      <protection locked="0"/>
    </xf>
    <xf numFmtId="171" fontId="7" fillId="0" borderId="0" xfId="1" applyNumberFormat="1" applyFont="1" applyFill="1" applyBorder="1" applyAlignment="1" applyProtection="1">
      <alignment horizontal="center"/>
    </xf>
    <xf numFmtId="171" fontId="7" fillId="8" borderId="11" xfId="1" applyNumberFormat="1" applyFont="1" applyFill="1" applyBorder="1" applyAlignment="1" applyProtection="1">
      <alignment horizontal="center"/>
    </xf>
    <xf numFmtId="171" fontId="0" fillId="3" borderId="1" xfId="0" applyNumberFormat="1" applyFill="1" applyBorder="1" applyAlignment="1" applyProtection="1">
      <alignment horizontal="center" vertical="center"/>
      <protection locked="0"/>
    </xf>
    <xf numFmtId="171" fontId="0" fillId="0" borderId="1" xfId="0" applyNumberFormat="1" applyBorder="1" applyAlignment="1">
      <alignment horizontal="center" vertical="center"/>
    </xf>
    <xf numFmtId="171" fontId="0" fillId="2" borderId="1" xfId="0" applyNumberFormat="1" applyFill="1" applyBorder="1" applyAlignment="1">
      <alignment horizontal="center" vertical="center"/>
    </xf>
    <xf numFmtId="164" fontId="8" fillId="0" borderId="19" xfId="1" applyNumberFormat="1" applyFont="1" applyFill="1" applyBorder="1" applyAlignment="1" applyProtection="1">
      <alignment vertical="center"/>
    </xf>
    <xf numFmtId="171" fontId="8" fillId="0" borderId="19" xfId="1" applyNumberFormat="1" applyFont="1" applyFill="1" applyBorder="1" applyAlignment="1" applyProtection="1">
      <alignment horizontal="center" vertical="center"/>
    </xf>
    <xf numFmtId="171" fontId="8" fillId="0" borderId="20" xfId="1" applyNumberFormat="1" applyFont="1" applyFill="1" applyBorder="1" applyAlignment="1" applyProtection="1">
      <alignment horizontal="center" vertical="center"/>
    </xf>
    <xf numFmtId="164" fontId="0" fillId="0" borderId="33" xfId="0" applyNumberFormat="1" applyBorder="1" applyAlignment="1">
      <alignment vertical="center"/>
    </xf>
    <xf numFmtId="0" fontId="8" fillId="0" borderId="19" xfId="1" applyNumberFormat="1" applyFont="1" applyFill="1" applyBorder="1" applyAlignment="1" applyProtection="1">
      <alignment horizontal="center" vertical="center"/>
    </xf>
    <xf numFmtId="0" fontId="10" fillId="0" borderId="0" xfId="0" applyFont="1"/>
    <xf numFmtId="169" fontId="7" fillId="0" borderId="0" xfId="1" applyNumberFormat="1" applyFont="1" applyFill="1" applyBorder="1" applyAlignment="1" applyProtection="1"/>
    <xf numFmtId="0" fontId="2" fillId="0" borderId="2" xfId="0" applyFont="1" applyBorder="1" applyAlignment="1">
      <alignment horizontal="center" vertical="center"/>
    </xf>
    <xf numFmtId="0" fontId="0" fillId="0" borderId="3" xfId="0" applyBorder="1" applyAlignment="1">
      <alignment horizontal="center"/>
    </xf>
    <xf numFmtId="167" fontId="7" fillId="12" borderId="22" xfId="1" applyNumberFormat="1" applyFont="1" applyFill="1" applyBorder="1" applyAlignment="1" applyProtection="1">
      <alignment vertical="center"/>
    </xf>
    <xf numFmtId="0" fontId="0" fillId="12" borderId="35" xfId="0" applyFill="1" applyBorder="1" applyAlignment="1">
      <alignment vertical="center"/>
    </xf>
    <xf numFmtId="171" fontId="7" fillId="0" borderId="10" xfId="1" applyNumberFormat="1" applyFont="1" applyFill="1" applyBorder="1" applyAlignment="1" applyProtection="1">
      <alignment horizontal="center" vertical="center"/>
    </xf>
    <xf numFmtId="0" fontId="13" fillId="0" borderId="0" xfId="0" applyFont="1" applyAlignment="1">
      <alignment vertical="center"/>
    </xf>
    <xf numFmtId="0" fontId="3" fillId="6" borderId="32" xfId="0" applyFont="1" applyFill="1" applyBorder="1" applyAlignment="1" applyProtection="1">
      <alignment vertical="center"/>
      <protection locked="0"/>
    </xf>
    <xf numFmtId="0" fontId="3" fillId="5" borderId="32" xfId="0" applyFont="1" applyFill="1" applyBorder="1" applyAlignment="1" applyProtection="1">
      <alignment vertical="center"/>
      <protection locked="0"/>
    </xf>
    <xf numFmtId="164" fontId="8" fillId="0" borderId="22" xfId="1" applyNumberFormat="1" applyFont="1" applyFill="1" applyBorder="1" applyAlignment="1" applyProtection="1">
      <alignment vertical="center"/>
    </xf>
    <xf numFmtId="164" fontId="8" fillId="0" borderId="35" xfId="1" applyNumberFormat="1" applyFont="1" applyFill="1" applyBorder="1" applyAlignment="1" applyProtection="1">
      <alignment vertical="center"/>
    </xf>
    <xf numFmtId="0" fontId="0" fillId="6" borderId="32" xfId="0" applyFill="1" applyBorder="1" applyAlignment="1" applyProtection="1">
      <alignment vertical="center"/>
      <protection locked="0"/>
    </xf>
    <xf numFmtId="0" fontId="3" fillId="4" borderId="32" xfId="0" applyFont="1" applyFill="1" applyBorder="1" applyAlignment="1" applyProtection="1">
      <alignment vertical="center"/>
      <protection locked="0"/>
    </xf>
    <xf numFmtId="167" fontId="7" fillId="9" borderId="34" xfId="1" applyNumberFormat="1" applyFont="1" applyFill="1" applyBorder="1" applyAlignment="1" applyProtection="1">
      <alignment vertical="center"/>
    </xf>
    <xf numFmtId="167" fontId="7" fillId="9" borderId="35" xfId="1" applyNumberFormat="1" applyFont="1" applyFill="1" applyBorder="1" applyAlignment="1" applyProtection="1">
      <alignment vertical="center"/>
    </xf>
    <xf numFmtId="169" fontId="7" fillId="0" borderId="0" xfId="1" applyNumberFormat="1" applyFont="1" applyFill="1" applyBorder="1" applyAlignment="1" applyProtection="1">
      <alignment horizontal="right"/>
    </xf>
    <xf numFmtId="169" fontId="7" fillId="0" borderId="13" xfId="1" applyNumberFormat="1" applyFont="1" applyFill="1" applyBorder="1" applyAlignment="1" applyProtection="1">
      <alignment horizontal="right"/>
    </xf>
    <xf numFmtId="0" fontId="2" fillId="14" borderId="32" xfId="0" applyFont="1" applyFill="1" applyBorder="1" applyAlignment="1" applyProtection="1">
      <alignment vertical="center"/>
      <protection locked="0"/>
    </xf>
    <xf numFmtId="0" fontId="3" fillId="14" borderId="32" xfId="0" applyFont="1" applyFill="1" applyBorder="1" applyAlignment="1" applyProtection="1">
      <alignment vertical="center"/>
      <protection locked="0"/>
    </xf>
    <xf numFmtId="0" fontId="16" fillId="10" borderId="0" xfId="3" applyFont="1" applyFill="1"/>
    <xf numFmtId="0" fontId="17" fillId="15" borderId="0" xfId="3" applyFont="1" applyFill="1"/>
    <xf numFmtId="0" fontId="18" fillId="15" borderId="0" xfId="3" applyFont="1" applyFill="1"/>
    <xf numFmtId="0" fontId="16" fillId="10" borderId="0" xfId="3" applyFont="1" applyFill="1" applyAlignment="1">
      <alignment vertical="top"/>
    </xf>
    <xf numFmtId="0" fontId="21" fillId="10" borderId="0" xfId="4" applyFont="1" applyFill="1" applyAlignment="1" applyProtection="1">
      <alignment horizontal="left"/>
    </xf>
    <xf numFmtId="0" fontId="22" fillId="15" borderId="0" xfId="3" applyFont="1" applyFill="1"/>
    <xf numFmtId="0" fontId="23" fillId="15" borderId="0" xfId="3" applyFont="1" applyFill="1"/>
    <xf numFmtId="0" fontId="24" fillId="10" borderId="0" xfId="3" applyFont="1" applyFill="1" applyAlignment="1">
      <alignment vertical="top"/>
    </xf>
    <xf numFmtId="0" fontId="25" fillId="10" borderId="0" xfId="3" applyFont="1" applyFill="1" applyAlignment="1">
      <alignment vertical="top"/>
    </xf>
    <xf numFmtId="0" fontId="26" fillId="10" borderId="0" xfId="4" applyFont="1" applyFill="1" applyBorder="1" applyAlignment="1" applyProtection="1">
      <alignment horizontal="center" vertical="top"/>
    </xf>
    <xf numFmtId="0" fontId="27" fillId="15" borderId="0" xfId="3" applyFont="1" applyFill="1" applyAlignment="1">
      <alignment horizontal="left"/>
    </xf>
    <xf numFmtId="0" fontId="19" fillId="10" borderId="0" xfId="3" applyFont="1" applyFill="1"/>
    <xf numFmtId="0" fontId="27" fillId="15" borderId="0" xfId="3" applyFont="1" applyFill="1"/>
    <xf numFmtId="0" fontId="24" fillId="0" borderId="0" xfId="3" applyFont="1" applyAlignment="1">
      <alignment vertical="center"/>
    </xf>
    <xf numFmtId="0" fontId="19" fillId="10" borderId="0" xfId="3" applyFont="1" applyFill="1" applyAlignment="1">
      <alignment vertical="top"/>
    </xf>
    <xf numFmtId="0" fontId="16" fillId="0" borderId="0" xfId="0" applyFont="1"/>
    <xf numFmtId="0" fontId="16" fillId="10" borderId="0" xfId="3" applyFont="1" applyFill="1" applyAlignment="1">
      <alignment horizontal="left"/>
    </xf>
    <xf numFmtId="0" fontId="16" fillId="0" borderId="0" xfId="3" applyFont="1"/>
    <xf numFmtId="0" fontId="31" fillId="10" borderId="0" xfId="3" applyFont="1" applyFill="1"/>
    <xf numFmtId="0" fontId="32" fillId="0" borderId="0" xfId="3" applyFont="1"/>
    <xf numFmtId="0" fontId="33" fillId="10" borderId="0" xfId="3" applyFont="1" applyFill="1" applyAlignment="1">
      <alignment horizontal="right"/>
    </xf>
    <xf numFmtId="0" fontId="33" fillId="10" borderId="0" xfId="3" applyFont="1" applyFill="1" applyAlignment="1">
      <alignment horizontal="left"/>
    </xf>
    <xf numFmtId="0" fontId="16" fillId="10" borderId="0" xfId="0" applyFont="1" applyFill="1"/>
    <xf numFmtId="0" fontId="0" fillId="4" borderId="33" xfId="0" applyFill="1" applyBorder="1" applyAlignment="1" applyProtection="1">
      <alignment vertical="center"/>
      <protection locked="0"/>
    </xf>
    <xf numFmtId="0" fontId="0" fillId="6" borderId="33" xfId="0" applyFill="1" applyBorder="1" applyAlignment="1" applyProtection="1">
      <alignment vertical="center"/>
      <protection locked="0"/>
    </xf>
    <xf numFmtId="0" fontId="3" fillId="4" borderId="33" xfId="0" applyFont="1" applyFill="1" applyBorder="1" applyAlignment="1" applyProtection="1">
      <alignment vertical="center"/>
      <protection locked="0"/>
    </xf>
    <xf numFmtId="0" fontId="3" fillId="0" borderId="0" xfId="0" applyFont="1" applyAlignment="1">
      <alignment horizontal="center"/>
    </xf>
    <xf numFmtId="0" fontId="9" fillId="0" borderId="0" xfId="0" applyFont="1"/>
    <xf numFmtId="167" fontId="3" fillId="0" borderId="0" xfId="1" applyNumberFormat="1" applyFont="1" applyFill="1" applyBorder="1" applyAlignment="1" applyProtection="1">
      <alignment vertical="center"/>
    </xf>
    <xf numFmtId="0" fontId="0" fillId="0" borderId="33" xfId="0" applyBorder="1" applyAlignment="1">
      <alignment vertical="center"/>
    </xf>
    <xf numFmtId="0" fontId="0" fillId="14" borderId="33" xfId="0" applyFill="1" applyBorder="1" applyAlignment="1" applyProtection="1">
      <alignment vertical="center"/>
      <protection locked="0"/>
    </xf>
    <xf numFmtId="171" fontId="0" fillId="2" borderId="45" xfId="0" applyNumberFormat="1" applyFill="1" applyBorder="1" applyAlignment="1">
      <alignment horizontal="center" vertical="center"/>
    </xf>
    <xf numFmtId="171" fontId="0" fillId="0" borderId="45" xfId="0" applyNumberFormat="1" applyBorder="1" applyAlignment="1">
      <alignment horizontal="center"/>
    </xf>
    <xf numFmtId="0" fontId="0" fillId="0" borderId="45" xfId="0" applyBorder="1"/>
    <xf numFmtId="167" fontId="3" fillId="0" borderId="45" xfId="1" applyNumberFormat="1" applyFont="1" applyFill="1" applyBorder="1" applyAlignment="1" applyProtection="1">
      <alignment vertical="center"/>
    </xf>
    <xf numFmtId="0" fontId="2" fillId="0" borderId="45" xfId="0" applyFont="1" applyBorder="1"/>
    <xf numFmtId="0" fontId="3" fillId="0" borderId="0" xfId="0" applyFont="1" applyAlignment="1">
      <alignment wrapText="1"/>
    </xf>
    <xf numFmtId="164" fontId="8" fillId="3" borderId="35" xfId="1" applyNumberFormat="1" applyFont="1" applyFill="1" applyBorder="1" applyAlignment="1" applyProtection="1">
      <alignment vertical="center"/>
      <protection locked="0"/>
    </xf>
    <xf numFmtId="0" fontId="0" fillId="0" borderId="25" xfId="0" applyBorder="1"/>
    <xf numFmtId="171" fontId="0" fillId="2" borderId="25" xfId="0" applyNumberFormat="1" applyFill="1" applyBorder="1" applyAlignment="1">
      <alignment horizontal="center" vertical="center"/>
    </xf>
    <xf numFmtId="171" fontId="0" fillId="0" borderId="25" xfId="0" applyNumberFormat="1" applyBorder="1" applyAlignment="1">
      <alignment horizontal="center"/>
    </xf>
    <xf numFmtId="171" fontId="0" fillId="2" borderId="47" xfId="0" applyNumberFormat="1" applyFill="1" applyBorder="1" applyAlignment="1">
      <alignment horizontal="center" vertical="center"/>
    </xf>
    <xf numFmtId="171" fontId="0" fillId="2" borderId="21" xfId="0" applyNumberFormat="1" applyFill="1" applyBorder="1" applyAlignment="1">
      <alignment horizontal="center" vertical="center"/>
    </xf>
    <xf numFmtId="171" fontId="0" fillId="0" borderId="47" xfId="0" applyNumberFormat="1" applyBorder="1" applyAlignment="1">
      <alignment horizontal="center"/>
    </xf>
    <xf numFmtId="171" fontId="0" fillId="0" borderId="25" xfId="0" applyNumberFormat="1" applyBorder="1" applyAlignment="1">
      <alignment horizontal="center" vertical="center"/>
    </xf>
    <xf numFmtId="0" fontId="2" fillId="0" borderId="6" xfId="0" applyFont="1" applyBorder="1" applyAlignment="1">
      <alignment horizontal="center" wrapText="1"/>
    </xf>
    <xf numFmtId="0" fontId="0" fillId="0" borderId="4" xfId="0" applyBorder="1"/>
    <xf numFmtId="171" fontId="0" fillId="0" borderId="2" xfId="0" applyNumberFormat="1" applyBorder="1" applyAlignment="1">
      <alignment horizontal="center" vertical="center"/>
    </xf>
    <xf numFmtId="0" fontId="0" fillId="0" borderId="51" xfId="0" applyBorder="1" applyAlignment="1">
      <alignment horizontal="right" vertical="center"/>
    </xf>
    <xf numFmtId="0" fontId="3" fillId="8" borderId="40" xfId="0" applyFont="1" applyFill="1" applyBorder="1" applyAlignment="1">
      <alignment vertical="center"/>
    </xf>
    <xf numFmtId="0" fontId="0" fillId="0" borderId="50" xfId="0" applyBorder="1" applyAlignment="1">
      <alignment vertical="center"/>
    </xf>
    <xf numFmtId="0" fontId="3" fillId="0" borderId="50" xfId="0" applyFont="1" applyBorder="1" applyAlignment="1">
      <alignment vertical="center"/>
    </xf>
    <xf numFmtId="0" fontId="0" fillId="0" borderId="40" xfId="0" applyBorder="1"/>
    <xf numFmtId="0" fontId="2" fillId="0" borderId="52" xfId="0" applyFont="1" applyBorder="1" applyAlignment="1">
      <alignment horizontal="center" wrapText="1"/>
    </xf>
    <xf numFmtId="0" fontId="3" fillId="4" borderId="54" xfId="0" applyFont="1" applyFill="1" applyBorder="1" applyAlignment="1" applyProtection="1">
      <alignment vertical="center"/>
      <protection locked="0"/>
    </xf>
    <xf numFmtId="0" fontId="0" fillId="4" borderId="54" xfId="0" applyFill="1" applyBorder="1" applyAlignment="1" applyProtection="1">
      <alignment vertical="center"/>
      <protection locked="0"/>
    </xf>
    <xf numFmtId="0" fontId="3" fillId="8" borderId="54" xfId="0" applyFont="1" applyFill="1" applyBorder="1" applyAlignment="1">
      <alignment vertical="center"/>
    </xf>
    <xf numFmtId="0" fontId="2" fillId="14" borderId="54" xfId="0" applyFont="1" applyFill="1" applyBorder="1" applyAlignment="1" applyProtection="1">
      <alignment vertical="center" wrapText="1"/>
      <protection locked="0"/>
    </xf>
    <xf numFmtId="0" fontId="0" fillId="6" borderId="54" xfId="0" applyFill="1" applyBorder="1" applyAlignment="1" applyProtection="1">
      <alignment vertical="center"/>
      <protection locked="0"/>
    </xf>
    <xf numFmtId="0" fontId="0" fillId="0" borderId="51" xfId="0" applyBorder="1" applyAlignment="1">
      <alignment vertical="center"/>
    </xf>
    <xf numFmtId="0" fontId="2" fillId="7" borderId="8" xfId="0" applyFont="1" applyFill="1" applyBorder="1" applyAlignment="1">
      <alignment horizontal="center" wrapText="1"/>
    </xf>
    <xf numFmtId="0" fontId="2" fillId="7" borderId="55" xfId="0" applyFont="1" applyFill="1" applyBorder="1" applyAlignment="1">
      <alignment horizontal="center"/>
    </xf>
    <xf numFmtId="0" fontId="3" fillId="0" borderId="2" xfId="0" applyFont="1" applyBorder="1" applyAlignment="1" applyProtection="1">
      <alignment horizontal="right" vertical="center"/>
      <protection locked="0"/>
    </xf>
    <xf numFmtId="0" fontId="3" fillId="0" borderId="50" xfId="0" applyFont="1" applyBorder="1" applyAlignment="1" applyProtection="1">
      <alignment horizontal="right" vertical="center"/>
      <protection locked="0"/>
    </xf>
    <xf numFmtId="0" fontId="2" fillId="0" borderId="0" xfId="0" applyFont="1" applyAlignment="1">
      <alignment horizontal="center" wrapText="1"/>
    </xf>
    <xf numFmtId="0" fontId="3" fillId="0" borderId="12" xfId="0" applyFont="1" applyBorder="1" applyAlignment="1">
      <alignment wrapText="1"/>
    </xf>
    <xf numFmtId="0" fontId="3" fillId="0" borderId="13" xfId="0" applyFont="1" applyBorder="1"/>
    <xf numFmtId="9" fontId="3" fillId="14" borderId="13" xfId="5" applyFont="1" applyFill="1" applyBorder="1"/>
    <xf numFmtId="9" fontId="3" fillId="0" borderId="13" xfId="5" applyFont="1" applyFill="1" applyBorder="1"/>
    <xf numFmtId="171" fontId="3" fillId="0" borderId="12" xfId="0" applyNumberFormat="1" applyFont="1" applyBorder="1"/>
    <xf numFmtId="0" fontId="2" fillId="0" borderId="50" xfId="0" applyFont="1" applyBorder="1" applyAlignment="1">
      <alignment vertical="center"/>
    </xf>
    <xf numFmtId="167" fontId="8" fillId="0" borderId="15" xfId="1" applyNumberFormat="1" applyFont="1" applyFill="1" applyBorder="1" applyAlignment="1" applyProtection="1">
      <alignment vertical="center"/>
    </xf>
    <xf numFmtId="169" fontId="8" fillId="0" borderId="15" xfId="1" applyNumberFormat="1" applyFont="1" applyFill="1" applyBorder="1" applyAlignment="1" applyProtection="1">
      <alignment vertical="center"/>
    </xf>
    <xf numFmtId="171" fontId="3" fillId="0" borderId="14" xfId="0" applyNumberFormat="1" applyFont="1" applyBorder="1"/>
    <xf numFmtId="0" fontId="3" fillId="0" borderId="16" xfId="0" applyFont="1" applyBorder="1"/>
    <xf numFmtId="167" fontId="7" fillId="9" borderId="22" xfId="1" applyNumberFormat="1" applyFont="1" applyFill="1" applyBorder="1" applyAlignment="1" applyProtection="1">
      <alignment horizontal="center" vertical="center"/>
    </xf>
    <xf numFmtId="0" fontId="2" fillId="9" borderId="35" xfId="0" applyFont="1" applyFill="1" applyBorder="1" applyAlignment="1">
      <alignment horizontal="center" vertical="center"/>
    </xf>
    <xf numFmtId="0" fontId="0" fillId="0" borderId="56" xfId="0" applyBorder="1" applyAlignment="1">
      <alignment vertical="center"/>
    </xf>
    <xf numFmtId="0" fontId="3" fillId="14" borderId="33" xfId="0" applyFont="1" applyFill="1" applyBorder="1" applyAlignment="1" applyProtection="1">
      <alignment horizontal="left" vertical="center"/>
      <protection locked="0"/>
    </xf>
    <xf numFmtId="0" fontId="3" fillId="5" borderId="33" xfId="0" applyFont="1" applyFill="1" applyBorder="1" applyAlignment="1" applyProtection="1">
      <alignment horizontal="left" vertical="center"/>
      <protection locked="0"/>
    </xf>
    <xf numFmtId="167" fontId="41" fillId="0" borderId="9" xfId="1" applyNumberFormat="1" applyFont="1" applyFill="1" applyBorder="1" applyAlignment="1" applyProtection="1">
      <alignment vertical="center"/>
    </xf>
    <xf numFmtId="167" fontId="41" fillId="0" borderId="0" xfId="1" applyNumberFormat="1" applyFont="1" applyFill="1" applyBorder="1" applyAlignment="1" applyProtection="1"/>
    <xf numFmtId="167" fontId="41" fillId="0" borderId="0" xfId="1" applyNumberFormat="1" applyFont="1" applyFill="1" applyBorder="1" applyAlignment="1" applyProtection="1">
      <alignment vertical="center"/>
    </xf>
    <xf numFmtId="169" fontId="7" fillId="0" borderId="10" xfId="1" applyNumberFormat="1" applyFont="1" applyFill="1" applyBorder="1" applyAlignment="1" applyProtection="1">
      <alignment horizontal="right"/>
    </xf>
    <xf numFmtId="167" fontId="41" fillId="0" borderId="14" xfId="1" applyNumberFormat="1" applyFont="1" applyFill="1" applyBorder="1" applyAlignment="1" applyProtection="1">
      <alignment vertical="center"/>
    </xf>
    <xf numFmtId="168" fontId="7" fillId="8" borderId="15" xfId="1" applyNumberFormat="1" applyFont="1" applyFill="1" applyBorder="1" applyAlignment="1" applyProtection="1">
      <alignment horizontal="center" vertical="center"/>
    </xf>
    <xf numFmtId="169" fontId="8" fillId="0" borderId="15" xfId="1" applyNumberFormat="1" applyFont="1" applyFill="1" applyBorder="1" applyAlignment="1" applyProtection="1">
      <alignment horizontal="center" vertical="center"/>
    </xf>
    <xf numFmtId="167" fontId="8" fillId="0" borderId="15" xfId="1" applyNumberFormat="1" applyFont="1" applyFill="1" applyBorder="1" applyAlignment="1" applyProtection="1">
      <alignment horizontal="center" vertical="center"/>
    </xf>
    <xf numFmtId="169" fontId="7" fillId="0" borderId="15" xfId="1" applyNumberFormat="1" applyFont="1" applyFill="1" applyBorder="1" applyAlignment="1" applyProtection="1">
      <alignment horizontal="right"/>
    </xf>
    <xf numFmtId="168" fontId="7" fillId="8" borderId="16" xfId="1" applyNumberFormat="1" applyFont="1" applyFill="1" applyBorder="1" applyAlignment="1" applyProtection="1">
      <alignment horizontal="center"/>
    </xf>
    <xf numFmtId="0" fontId="35" fillId="13" borderId="50" xfId="0" applyFont="1" applyFill="1" applyBorder="1" applyAlignment="1">
      <alignment vertical="center"/>
    </xf>
    <xf numFmtId="171" fontId="40" fillId="13" borderId="1" xfId="0" applyNumberFormat="1" applyFont="1" applyFill="1" applyBorder="1" applyAlignment="1">
      <alignment horizontal="center" vertical="center"/>
    </xf>
    <xf numFmtId="0" fontId="40" fillId="0" borderId="0" xfId="0" applyFont="1"/>
    <xf numFmtId="0" fontId="40" fillId="0" borderId="16" xfId="0" applyFont="1" applyBorder="1" applyAlignment="1">
      <alignment horizontal="center"/>
    </xf>
    <xf numFmtId="171" fontId="35" fillId="13" borderId="50" xfId="0" applyNumberFormat="1" applyFont="1" applyFill="1" applyBorder="1" applyAlignment="1">
      <alignment horizontal="left" vertical="center"/>
    </xf>
    <xf numFmtId="171" fontId="35" fillId="13" borderId="6" xfId="0" applyNumberFormat="1" applyFont="1" applyFill="1" applyBorder="1" applyAlignment="1">
      <alignment horizontal="left" vertical="center"/>
    </xf>
    <xf numFmtId="171" fontId="40" fillId="0" borderId="45" xfId="0" applyNumberFormat="1" applyFont="1" applyBorder="1" applyAlignment="1">
      <alignment horizontal="center"/>
    </xf>
    <xf numFmtId="171" fontId="2" fillId="0" borderId="0" xfId="0" applyNumberFormat="1" applyFont="1" applyAlignment="1">
      <alignment horizontal="center" vertical="center"/>
    </xf>
    <xf numFmtId="0" fontId="2" fillId="0" borderId="0" xfId="0" applyFont="1"/>
    <xf numFmtId="171" fontId="40" fillId="0" borderId="0" xfId="0" applyNumberFormat="1" applyFont="1" applyAlignment="1">
      <alignment horizontal="center"/>
    </xf>
    <xf numFmtId="0" fontId="2" fillId="7" borderId="0" xfId="0" applyFont="1" applyFill="1" applyAlignment="1">
      <alignment horizontal="center"/>
    </xf>
    <xf numFmtId="171" fontId="12" fillId="17" borderId="21" xfId="0" applyNumberFormat="1" applyFont="1" applyFill="1" applyBorder="1" applyAlignment="1" applyProtection="1">
      <alignment horizontal="center" vertical="center"/>
      <protection locked="0"/>
    </xf>
    <xf numFmtId="171" fontId="12" fillId="17" borderId="25" xfId="0" applyNumberFormat="1" applyFont="1" applyFill="1" applyBorder="1" applyAlignment="1">
      <alignment horizontal="center" vertical="center"/>
    </xf>
    <xf numFmtId="171" fontId="35" fillId="13" borderId="1" xfId="0" applyNumberFormat="1" applyFont="1" applyFill="1" applyBorder="1" applyAlignment="1">
      <alignment horizontal="center" vertical="center"/>
    </xf>
    <xf numFmtId="171" fontId="35" fillId="13" borderId="50" xfId="0" applyNumberFormat="1" applyFont="1" applyFill="1" applyBorder="1" applyAlignment="1">
      <alignment horizontal="center" vertical="center"/>
    </xf>
    <xf numFmtId="0" fontId="3" fillId="5" borderId="54" xfId="0" applyFont="1" applyFill="1" applyBorder="1" applyAlignment="1" applyProtection="1">
      <alignment horizontal="left" vertical="center"/>
      <protection locked="0"/>
    </xf>
    <xf numFmtId="0" fontId="0" fillId="5" borderId="33" xfId="0" applyFill="1" applyBorder="1" applyAlignment="1" applyProtection="1">
      <alignment horizontal="left" vertical="center"/>
      <protection locked="0"/>
    </xf>
    <xf numFmtId="0" fontId="3" fillId="14" borderId="54" xfId="0" applyFont="1" applyFill="1" applyBorder="1" applyAlignment="1" applyProtection="1">
      <alignment horizontal="left" vertical="center"/>
      <protection locked="0"/>
    </xf>
    <xf numFmtId="0" fontId="0" fillId="14" borderId="33" xfId="0" applyFill="1" applyBorder="1" applyAlignment="1" applyProtection="1">
      <alignment horizontal="left" vertical="center"/>
      <protection locked="0"/>
    </xf>
    <xf numFmtId="0" fontId="43" fillId="8" borderId="33" xfId="0" applyFont="1" applyFill="1" applyBorder="1" applyAlignment="1">
      <alignment vertical="center"/>
    </xf>
    <xf numFmtId="171" fontId="2" fillId="0" borderId="4" xfId="0" applyNumberFormat="1" applyFont="1" applyBorder="1" applyAlignment="1">
      <alignment horizontal="left" vertical="center"/>
    </xf>
    <xf numFmtId="171" fontId="2" fillId="0" borderId="49" xfId="0" applyNumberFormat="1" applyFont="1" applyBorder="1" applyAlignment="1">
      <alignment horizontal="right" vertical="center"/>
    </xf>
    <xf numFmtId="0" fontId="0" fillId="0" borderId="3" xfId="0" applyBorder="1" applyAlignment="1">
      <alignment horizontal="right" vertical="center"/>
    </xf>
    <xf numFmtId="0" fontId="0" fillId="0" borderId="3" xfId="0" applyBorder="1" applyAlignment="1">
      <alignment horizontal="center" vertical="center"/>
    </xf>
    <xf numFmtId="0" fontId="0" fillId="0" borderId="46" xfId="0" applyBorder="1"/>
    <xf numFmtId="0" fontId="2" fillId="0" borderId="2" xfId="0" applyFont="1" applyBorder="1" applyAlignment="1">
      <alignment horizontal="left" vertical="center"/>
    </xf>
    <xf numFmtId="0" fontId="2" fillId="0" borderId="51" xfId="0" applyFont="1" applyBorder="1" applyAlignment="1">
      <alignment horizontal="right" vertical="center"/>
    </xf>
    <xf numFmtId="0" fontId="43" fillId="8" borderId="0" xfId="0" applyFont="1" applyFill="1" applyAlignment="1">
      <alignment vertical="center"/>
    </xf>
    <xf numFmtId="0" fontId="0" fillId="0" borderId="59" xfId="0" applyBorder="1" applyAlignment="1">
      <alignment horizontal="right" vertical="center"/>
    </xf>
    <xf numFmtId="171" fontId="0" fillId="3" borderId="60" xfId="0" applyNumberFormat="1" applyFill="1" applyBorder="1" applyAlignment="1" applyProtection="1">
      <alignment horizontal="center" vertical="center"/>
      <protection locked="0"/>
    </xf>
    <xf numFmtId="171" fontId="0" fillId="2" borderId="60" xfId="0" applyNumberFormat="1" applyFill="1" applyBorder="1" applyAlignment="1">
      <alignment horizontal="center" vertical="center"/>
    </xf>
    <xf numFmtId="171" fontId="0" fillId="0" borderId="60" xfId="0" applyNumberFormat="1" applyBorder="1" applyAlignment="1">
      <alignment horizontal="center" vertical="center"/>
    </xf>
    <xf numFmtId="0" fontId="0" fillId="0" borderId="60" xfId="0" applyBorder="1" applyAlignment="1">
      <alignment horizontal="right" vertical="center"/>
    </xf>
    <xf numFmtId="0" fontId="2" fillId="0" borderId="60" xfId="0" applyFont="1" applyBorder="1" applyAlignment="1">
      <alignment horizontal="center" vertical="center"/>
    </xf>
    <xf numFmtId="171" fontId="40" fillId="13" borderId="60" xfId="0" applyNumberFormat="1" applyFont="1" applyFill="1" applyBorder="1" applyAlignment="1">
      <alignment horizontal="center" vertical="center"/>
    </xf>
    <xf numFmtId="0" fontId="0" fillId="0" borderId="60" xfId="0" applyBorder="1" applyAlignment="1">
      <alignment horizontal="center"/>
    </xf>
    <xf numFmtId="171" fontId="0" fillId="8" borderId="47" xfId="0" applyNumberFormat="1" applyFill="1" applyBorder="1" applyAlignment="1">
      <alignment horizontal="center" vertical="center"/>
    </xf>
    <xf numFmtId="0" fontId="0" fillId="0" borderId="63" xfId="0" applyBorder="1"/>
    <xf numFmtId="0" fontId="0" fillId="0" borderId="64" xfId="0" applyBorder="1"/>
    <xf numFmtId="0" fontId="0" fillId="0" borderId="65" xfId="0" applyBorder="1"/>
    <xf numFmtId="0" fontId="0" fillId="0" borderId="70" xfId="0" applyBorder="1"/>
    <xf numFmtId="0" fontId="2" fillId="9" borderId="71" xfId="0" applyFont="1" applyFill="1" applyBorder="1" applyAlignment="1">
      <alignment horizontal="center"/>
    </xf>
    <xf numFmtId="0" fontId="0" fillId="0" borderId="72" xfId="0" applyBorder="1" applyAlignment="1">
      <alignment wrapText="1"/>
    </xf>
    <xf numFmtId="0" fontId="3" fillId="0" borderId="73" xfId="0" applyFont="1" applyBorder="1"/>
    <xf numFmtId="0" fontId="0" fillId="8" borderId="72" xfId="0" applyFill="1" applyBorder="1" applyAlignment="1">
      <alignment horizontal="left" vertical="center"/>
    </xf>
    <xf numFmtId="0" fontId="0" fillId="0" borderId="72" xfId="0" applyBorder="1" applyAlignment="1">
      <alignment horizontal="left" vertical="center"/>
    </xf>
    <xf numFmtId="0" fontId="3" fillId="0" borderId="74" xfId="0" applyFont="1" applyBorder="1"/>
    <xf numFmtId="0" fontId="40" fillId="0" borderId="72" xfId="0" applyFont="1" applyBorder="1" applyAlignment="1">
      <alignment horizontal="left" vertical="center"/>
    </xf>
    <xf numFmtId="0" fontId="40" fillId="0" borderId="74" xfId="0" applyFont="1" applyBorder="1"/>
    <xf numFmtId="0" fontId="0" fillId="0" borderId="76" xfId="0" applyBorder="1" applyAlignment="1">
      <alignment horizontal="left" vertical="center"/>
    </xf>
    <xf numFmtId="0" fontId="0" fillId="0" borderId="77" xfId="0" applyBorder="1" applyAlignment="1">
      <alignment vertical="center"/>
    </xf>
    <xf numFmtId="0" fontId="0" fillId="0" borderId="78" xfId="0" applyBorder="1" applyAlignment="1">
      <alignment vertical="center"/>
    </xf>
    <xf numFmtId="0" fontId="0" fillId="0" borderId="79" xfId="0" applyBorder="1" applyAlignment="1">
      <alignment horizontal="center"/>
    </xf>
    <xf numFmtId="0" fontId="0" fillId="0" borderId="77" xfId="0" applyBorder="1" applyAlignment="1">
      <alignment horizontal="center"/>
    </xf>
    <xf numFmtId="0" fontId="0" fillId="0" borderId="77" xfId="0" applyBorder="1"/>
    <xf numFmtId="0" fontId="0" fillId="0" borderId="80" xfId="0" applyBorder="1"/>
    <xf numFmtId="0" fontId="3" fillId="0" borderId="81" xfId="0" applyFont="1" applyBorder="1"/>
    <xf numFmtId="171" fontId="0" fillId="0" borderId="19" xfId="0" applyNumberFormat="1" applyBorder="1" applyAlignment="1">
      <alignment horizontal="center"/>
    </xf>
    <xf numFmtId="0" fontId="0" fillId="0" borderId="24" xfId="0" applyBorder="1"/>
    <xf numFmtId="171" fontId="2" fillId="0" borderId="24" xfId="0" applyNumberFormat="1" applyFont="1" applyBorder="1" applyAlignment="1">
      <alignment horizontal="center" vertical="center"/>
    </xf>
    <xf numFmtId="171" fontId="40" fillId="0" borderId="24" xfId="0" applyNumberFormat="1" applyFont="1" applyBorder="1" applyAlignment="1">
      <alignment horizontal="center"/>
    </xf>
    <xf numFmtId="171" fontId="40" fillId="13" borderId="46" xfId="0" applyNumberFormat="1" applyFont="1" applyFill="1" applyBorder="1" applyAlignment="1">
      <alignment horizontal="center" vertical="center"/>
    </xf>
    <xf numFmtId="0" fontId="2" fillId="0" borderId="55" xfId="0" applyFont="1" applyBorder="1" applyAlignment="1">
      <alignment horizontal="center" vertical="center"/>
    </xf>
    <xf numFmtId="171" fontId="40" fillId="13" borderId="22" xfId="0" applyNumberFormat="1" applyFont="1" applyFill="1" applyBorder="1" applyAlignment="1">
      <alignment horizontal="center" vertical="center"/>
    </xf>
    <xf numFmtId="171" fontId="3" fillId="0" borderId="71" xfId="0" applyNumberFormat="1" applyFont="1" applyBorder="1" applyAlignment="1">
      <alignment horizontal="center"/>
    </xf>
    <xf numFmtId="171" fontId="3" fillId="0" borderId="73" xfId="0" applyNumberFormat="1" applyFont="1" applyBorder="1" applyAlignment="1">
      <alignment horizontal="center"/>
    </xf>
    <xf numFmtId="171" fontId="3" fillId="8" borderId="74" xfId="0" applyNumberFormat="1" applyFont="1" applyFill="1" applyBorder="1" applyAlignment="1">
      <alignment horizontal="center"/>
    </xf>
    <xf numFmtId="171" fontId="3" fillId="0" borderId="74" xfId="0" applyNumberFormat="1" applyFont="1" applyBorder="1" applyAlignment="1">
      <alignment horizontal="center"/>
    </xf>
    <xf numFmtId="171" fontId="3" fillId="14" borderId="12" xfId="0" applyNumberFormat="1" applyFont="1" applyFill="1" applyBorder="1" applyAlignment="1">
      <alignment horizontal="center"/>
    </xf>
    <xf numFmtId="0" fontId="3" fillId="0" borderId="12" xfId="0" applyFont="1" applyBorder="1" applyAlignment="1">
      <alignment horizontal="center"/>
    </xf>
    <xf numFmtId="171" fontId="12" fillId="14" borderId="12" xfId="0" applyNumberFormat="1" applyFont="1" applyFill="1" applyBorder="1" applyAlignment="1">
      <alignment horizontal="center"/>
    </xf>
    <xf numFmtId="0" fontId="12" fillId="14" borderId="13" xfId="0" applyFont="1" applyFill="1" applyBorder="1" applyAlignment="1">
      <alignment horizontal="center"/>
    </xf>
    <xf numFmtId="0" fontId="35" fillId="0" borderId="9" xfId="0" applyFont="1" applyBorder="1"/>
    <xf numFmtId="0" fontId="40" fillId="0" borderId="10" xfId="0" applyFont="1" applyBorder="1"/>
    <xf numFmtId="0" fontId="35" fillId="0" borderId="10" xfId="0" applyFont="1" applyBorder="1" applyAlignment="1">
      <alignment horizontal="right"/>
    </xf>
    <xf numFmtId="0" fontId="35" fillId="0" borderId="11" xfId="0" applyFont="1" applyBorder="1" applyAlignment="1">
      <alignment horizontal="center"/>
    </xf>
    <xf numFmtId="0" fontId="40" fillId="0" borderId="12" xfId="0" applyFont="1" applyBorder="1"/>
    <xf numFmtId="171" fontId="40" fillId="0" borderId="0" xfId="0" applyNumberFormat="1" applyFont="1"/>
    <xf numFmtId="0" fontId="40" fillId="0" borderId="13" xfId="0" applyFont="1" applyBorder="1" applyAlignment="1">
      <alignment horizontal="center"/>
    </xf>
    <xf numFmtId="0" fontId="38" fillId="0" borderId="0" xfId="0" applyFont="1"/>
    <xf numFmtId="0" fontId="2" fillId="0" borderId="82" xfId="0" applyFont="1" applyBorder="1" applyAlignment="1">
      <alignment horizontal="right" vertical="center"/>
    </xf>
    <xf numFmtId="171" fontId="2" fillId="0" borderId="45" xfId="0" applyNumberFormat="1" applyFont="1" applyBorder="1" applyAlignment="1">
      <alignment horizontal="right" vertical="center"/>
    </xf>
    <xf numFmtId="171" fontId="40" fillId="13" borderId="5" xfId="0" applyNumberFormat="1" applyFont="1" applyFill="1" applyBorder="1" applyAlignment="1">
      <alignment horizontal="right" vertical="center"/>
    </xf>
    <xf numFmtId="171" fontId="40" fillId="13" borderId="6" xfId="0" applyNumberFormat="1" applyFont="1" applyFill="1" applyBorder="1" applyAlignment="1">
      <alignment horizontal="right" vertical="center"/>
    </xf>
    <xf numFmtId="0" fontId="44" fillId="13" borderId="1" xfId="0" applyFont="1" applyFill="1" applyBorder="1" applyAlignment="1">
      <alignment vertical="center"/>
    </xf>
    <xf numFmtId="171" fontId="44" fillId="13" borderId="1" xfId="0" applyNumberFormat="1" applyFont="1" applyFill="1" applyBorder="1" applyAlignment="1">
      <alignment horizontal="left" vertical="center"/>
    </xf>
    <xf numFmtId="0" fontId="2" fillId="16" borderId="44" xfId="0" applyFont="1" applyFill="1" applyBorder="1" applyAlignment="1">
      <alignment horizontal="center" vertical="center" wrapText="1"/>
    </xf>
    <xf numFmtId="0" fontId="2" fillId="16" borderId="48" xfId="0" applyFont="1" applyFill="1" applyBorder="1" applyAlignment="1">
      <alignment horizontal="center" vertical="center" wrapText="1"/>
    </xf>
    <xf numFmtId="0" fontId="2" fillId="7" borderId="62" xfId="0" applyFont="1" applyFill="1" applyBorder="1" applyAlignment="1">
      <alignment horizontal="center" vertical="center" wrapText="1"/>
    </xf>
    <xf numFmtId="0" fontId="2" fillId="7" borderId="36" xfId="0" applyFont="1" applyFill="1" applyBorder="1" applyAlignment="1">
      <alignment horizontal="center" vertical="center" wrapText="1"/>
    </xf>
    <xf numFmtId="0" fontId="2" fillId="7" borderId="3" xfId="0" applyFont="1" applyFill="1" applyBorder="1" applyAlignment="1">
      <alignment horizontal="center" vertical="center" wrapText="1"/>
    </xf>
    <xf numFmtId="0" fontId="2" fillId="7" borderId="4" xfId="0" applyFont="1" applyFill="1" applyBorder="1" applyAlignment="1">
      <alignment horizontal="center" vertical="center" wrapText="1"/>
    </xf>
    <xf numFmtId="0" fontId="2" fillId="7" borderId="21" xfId="0" applyFont="1" applyFill="1" applyBorder="1" applyAlignment="1">
      <alignment horizontal="center" vertical="center" wrapText="1"/>
    </xf>
    <xf numFmtId="0" fontId="2" fillId="7" borderId="73" xfId="0" applyFont="1" applyFill="1" applyBorder="1" applyAlignment="1">
      <alignment horizontal="center" vertical="center" wrapText="1"/>
    </xf>
    <xf numFmtId="0" fontId="23" fillId="0" borderId="0" xfId="3" applyFont="1"/>
    <xf numFmtId="0" fontId="22" fillId="0" borderId="0" xfId="3" applyFont="1"/>
    <xf numFmtId="0" fontId="45" fillId="0" borderId="0" xfId="0" applyFont="1"/>
    <xf numFmtId="171" fontId="2" fillId="2" borderId="1" xfId="0" applyNumberFormat="1" applyFont="1" applyFill="1" applyBorder="1" applyAlignment="1">
      <alignment horizontal="center" vertical="center"/>
    </xf>
    <xf numFmtId="171" fontId="2" fillId="2" borderId="45" xfId="0" applyNumberFormat="1" applyFont="1" applyFill="1" applyBorder="1" applyAlignment="1">
      <alignment horizontal="center" vertical="center"/>
    </xf>
    <xf numFmtId="0" fontId="3" fillId="0" borderId="5" xfId="0" applyFont="1" applyBorder="1" applyAlignment="1">
      <alignment vertical="center"/>
    </xf>
    <xf numFmtId="164" fontId="8" fillId="3" borderId="22" xfId="1" applyNumberFormat="1" applyFont="1" applyFill="1" applyBorder="1" applyAlignment="1" applyProtection="1">
      <alignment vertical="center"/>
      <protection locked="0"/>
    </xf>
    <xf numFmtId="0" fontId="3" fillId="18" borderId="0" xfId="0" applyFont="1" applyFill="1" applyAlignment="1">
      <alignment horizontal="left"/>
    </xf>
    <xf numFmtId="0" fontId="2" fillId="19" borderId="75" xfId="0" applyFont="1" applyFill="1" applyBorder="1" applyAlignment="1">
      <alignment horizontal="left" vertical="center"/>
    </xf>
    <xf numFmtId="0" fontId="2" fillId="19" borderId="2" xfId="0" applyFont="1" applyFill="1" applyBorder="1" applyAlignment="1">
      <alignment horizontal="left" vertical="center"/>
    </xf>
    <xf numFmtId="0" fontId="2" fillId="19" borderId="51" xfId="0" applyFont="1" applyFill="1" applyBorder="1" applyAlignment="1">
      <alignment horizontal="left" vertical="center"/>
    </xf>
    <xf numFmtId="0" fontId="0" fillId="19" borderId="72" xfId="0" applyFill="1" applyBorder="1" applyAlignment="1">
      <alignment horizontal="left" vertical="center"/>
    </xf>
    <xf numFmtId="0" fontId="3" fillId="19" borderId="2" xfId="0" applyFont="1" applyFill="1" applyBorder="1" applyAlignment="1" applyProtection="1">
      <alignment horizontal="left" vertical="center"/>
      <protection locked="0"/>
    </xf>
    <xf numFmtId="0" fontId="2" fillId="19" borderId="51" xfId="0" applyFont="1" applyFill="1" applyBorder="1" applyAlignment="1" applyProtection="1">
      <alignment horizontal="left" vertical="center"/>
      <protection locked="0"/>
    </xf>
    <xf numFmtId="0" fontId="3" fillId="19" borderId="51" xfId="0" applyFont="1" applyFill="1" applyBorder="1" applyAlignment="1" applyProtection="1">
      <alignment horizontal="left" vertical="center"/>
      <protection locked="0"/>
    </xf>
    <xf numFmtId="0" fontId="3" fillId="0" borderId="40" xfId="0" applyFont="1" applyBorder="1"/>
    <xf numFmtId="0" fontId="3" fillId="8" borderId="0" xfId="0" applyFont="1" applyFill="1" applyAlignment="1">
      <alignment vertical="center"/>
    </xf>
    <xf numFmtId="171" fontId="0" fillId="3" borderId="2" xfId="0" applyNumberFormat="1" applyFill="1" applyBorder="1" applyAlignment="1" applyProtection="1">
      <alignment horizontal="center" vertical="center"/>
      <protection locked="0"/>
    </xf>
    <xf numFmtId="171" fontId="3" fillId="8" borderId="0" xfId="0" applyNumberFormat="1" applyFont="1" applyFill="1" applyAlignment="1">
      <alignment horizontal="center" vertical="center"/>
    </xf>
    <xf numFmtId="171" fontId="3" fillId="0" borderId="0" xfId="0" applyNumberFormat="1" applyFont="1" applyAlignment="1">
      <alignment horizontal="center" vertical="center"/>
    </xf>
    <xf numFmtId="171" fontId="3" fillId="11" borderId="0" xfId="0" applyNumberFormat="1" applyFont="1" applyFill="1" applyAlignment="1">
      <alignment horizontal="center" vertical="center"/>
    </xf>
    <xf numFmtId="0" fontId="3" fillId="0" borderId="15" xfId="0" applyFont="1" applyBorder="1"/>
    <xf numFmtId="164" fontId="39" fillId="3" borderId="5" xfId="0" applyNumberFormat="1" applyFont="1" applyFill="1" applyBorder="1" applyAlignment="1" applyProtection="1">
      <alignment horizontal="left" vertical="center"/>
      <protection locked="0"/>
    </xf>
    <xf numFmtId="171" fontId="2" fillId="0" borderId="60" xfId="0" applyNumberFormat="1" applyFont="1" applyBorder="1" applyAlignment="1">
      <alignment horizontal="center" vertical="center"/>
    </xf>
    <xf numFmtId="171" fontId="2" fillId="0" borderId="1" xfId="0" applyNumberFormat="1" applyFont="1" applyBorder="1" applyAlignment="1">
      <alignment horizontal="center" vertical="center"/>
    </xf>
    <xf numFmtId="0" fontId="46" fillId="0" borderId="0" xfId="0" applyFont="1" applyAlignment="1">
      <alignment vertical="center"/>
    </xf>
    <xf numFmtId="0" fontId="39" fillId="0" borderId="83" xfId="0" applyFont="1" applyBorder="1" applyAlignment="1">
      <alignment vertical="center"/>
    </xf>
    <xf numFmtId="0" fontId="38" fillId="0" borderId="84" xfId="0" applyFont="1" applyBorder="1" applyAlignment="1">
      <alignment vertical="center"/>
    </xf>
    <xf numFmtId="0" fontId="2" fillId="18" borderId="91" xfId="0" applyFont="1" applyFill="1" applyBorder="1"/>
    <xf numFmtId="0" fontId="3" fillId="18" borderId="93" xfId="0" applyFont="1" applyFill="1" applyBorder="1"/>
    <xf numFmtId="0" fontId="14" fillId="10" borderId="0" xfId="2" applyFill="1"/>
    <xf numFmtId="0" fontId="16" fillId="10" borderId="0" xfId="0" applyFont="1" applyFill="1" applyAlignment="1">
      <alignment horizontal="left" vertical="top"/>
    </xf>
    <xf numFmtId="0" fontId="16" fillId="10" borderId="0" xfId="0" applyFont="1" applyFill="1" applyAlignment="1">
      <alignment horizontal="left" vertical="center"/>
    </xf>
    <xf numFmtId="0" fontId="24" fillId="0" borderId="0" xfId="3" applyFont="1"/>
    <xf numFmtId="0" fontId="46" fillId="0" borderId="0" xfId="0" applyFont="1"/>
    <xf numFmtId="0" fontId="28" fillId="10" borderId="0" xfId="3" applyFont="1" applyFill="1" applyAlignment="1">
      <alignment horizontal="right" vertical="center"/>
    </xf>
    <xf numFmtId="0" fontId="30" fillId="10" borderId="0" xfId="3" applyFont="1" applyFill="1" applyAlignment="1">
      <alignment vertical="center"/>
    </xf>
    <xf numFmtId="0" fontId="16" fillId="10" borderId="0" xfId="3" applyFont="1" applyFill="1" applyAlignment="1">
      <alignment vertical="center"/>
    </xf>
    <xf numFmtId="0" fontId="17" fillId="15" borderId="0" xfId="3" applyFont="1" applyFill="1" applyAlignment="1">
      <alignment vertical="center"/>
    </xf>
    <xf numFmtId="0" fontId="22" fillId="15" borderId="0" xfId="3" applyFont="1" applyFill="1" applyAlignment="1">
      <alignment vertical="center"/>
    </xf>
    <xf numFmtId="0" fontId="19" fillId="10" borderId="0" xfId="3" applyFont="1" applyFill="1" applyAlignment="1">
      <alignment vertical="center"/>
    </xf>
    <xf numFmtId="0" fontId="16" fillId="10" borderId="0" xfId="3" applyFont="1" applyFill="1" applyAlignment="1">
      <alignment vertical="center" wrapText="1"/>
    </xf>
    <xf numFmtId="0" fontId="32" fillId="9" borderId="0" xfId="3" applyFont="1" applyFill="1" applyAlignment="1">
      <alignment vertical="center"/>
    </xf>
    <xf numFmtId="0" fontId="47" fillId="9" borderId="0" xfId="3" applyFont="1" applyFill="1" applyAlignment="1">
      <alignment vertical="center"/>
    </xf>
    <xf numFmtId="0" fontId="16" fillId="10" borderId="0" xfId="0" applyFont="1" applyFill="1" applyAlignment="1">
      <alignment vertical="center" wrapText="1"/>
    </xf>
    <xf numFmtId="171" fontId="8" fillId="10" borderId="19" xfId="1" applyNumberFormat="1" applyFont="1" applyFill="1" applyBorder="1" applyAlignment="1" applyProtection="1">
      <alignment horizontal="center" vertical="center"/>
      <protection locked="0"/>
    </xf>
    <xf numFmtId="0" fontId="40" fillId="0" borderId="14" xfId="0" applyFont="1" applyBorder="1"/>
    <xf numFmtId="171" fontId="40" fillId="0" borderId="15" xfId="0" applyNumberFormat="1" applyFont="1" applyBorder="1"/>
    <xf numFmtId="171" fontId="0" fillId="0" borderId="1" xfId="0" applyNumberFormat="1" applyBorder="1" applyAlignment="1" applyProtection="1">
      <alignment horizontal="center" vertical="center"/>
      <protection locked="0"/>
    </xf>
    <xf numFmtId="0" fontId="0" fillId="0" borderId="0" xfId="0" applyAlignment="1">
      <alignment horizontal="center" wrapText="1"/>
    </xf>
    <xf numFmtId="0" fontId="0" fillId="0" borderId="74" xfId="0" applyBorder="1" applyAlignment="1">
      <alignment horizontal="center" wrapText="1"/>
    </xf>
    <xf numFmtId="14" fontId="39" fillId="3" borderId="6" xfId="0" applyNumberFormat="1" applyFont="1" applyFill="1" applyBorder="1" applyAlignment="1" applyProtection="1">
      <alignment horizontal="left" vertical="center"/>
      <protection locked="0"/>
    </xf>
    <xf numFmtId="171" fontId="3" fillId="0" borderId="12" xfId="0" applyNumberFormat="1" applyFont="1" applyBorder="1" applyAlignment="1">
      <alignment horizontal="center"/>
    </xf>
    <xf numFmtId="0" fontId="2" fillId="0" borderId="9" xfId="0" applyFont="1" applyBorder="1" applyAlignment="1">
      <alignment horizontal="center" wrapText="1"/>
    </xf>
    <xf numFmtId="0" fontId="2" fillId="0" borderId="11" xfId="0" applyFont="1" applyBorder="1" applyAlignment="1">
      <alignment horizontal="center" wrapText="1"/>
    </xf>
    <xf numFmtId="0" fontId="3" fillId="0" borderId="10" xfId="0" applyFont="1" applyBorder="1"/>
    <xf numFmtId="0" fontId="3" fillId="0" borderId="14" xfId="0" applyFont="1" applyBorder="1"/>
    <xf numFmtId="0" fontId="0" fillId="0" borderId="0" xfId="0" applyAlignment="1">
      <alignment horizontal="left" vertical="center"/>
    </xf>
    <xf numFmtId="0" fontId="0" fillId="0" borderId="91" xfId="0" applyBorder="1" applyAlignment="1">
      <alignment vertical="center"/>
    </xf>
    <xf numFmtId="0" fontId="0" fillId="0" borderId="40" xfId="0" applyBorder="1" applyAlignment="1">
      <alignment vertical="center"/>
    </xf>
    <xf numFmtId="0" fontId="0" fillId="0" borderId="40" xfId="0" applyBorder="1" applyAlignment="1">
      <alignment horizontal="right" vertical="center"/>
    </xf>
    <xf numFmtId="171" fontId="0" fillId="0" borderId="0" xfId="0" applyNumberFormat="1" applyAlignment="1">
      <alignment horizontal="center" vertical="center"/>
    </xf>
    <xf numFmtId="171" fontId="0" fillId="0" borderId="0" xfId="0" applyNumberFormat="1" applyAlignment="1">
      <alignment horizontal="center"/>
    </xf>
    <xf numFmtId="0" fontId="2" fillId="0" borderId="0" xfId="0" applyFont="1" applyAlignment="1">
      <alignment horizontal="center"/>
    </xf>
    <xf numFmtId="0" fontId="39" fillId="3" borderId="6" xfId="0" applyFont="1" applyFill="1" applyBorder="1" applyAlignment="1">
      <alignment horizontal="left" vertical="center"/>
    </xf>
    <xf numFmtId="164" fontId="39" fillId="3" borderId="5" xfId="0" applyNumberFormat="1" applyFont="1" applyFill="1" applyBorder="1" applyAlignment="1">
      <alignment horizontal="left" vertical="center"/>
    </xf>
    <xf numFmtId="0" fontId="39" fillId="11" borderId="86" xfId="0" applyFont="1" applyFill="1" applyBorder="1" applyAlignment="1" applyProtection="1">
      <alignment vertical="center"/>
      <protection locked="0"/>
    </xf>
    <xf numFmtId="0" fontId="39" fillId="11" borderId="87" xfId="0" applyFont="1" applyFill="1" applyBorder="1" applyAlignment="1" applyProtection="1">
      <alignment vertical="center"/>
      <protection locked="0"/>
    </xf>
    <xf numFmtId="0" fontId="39" fillId="11" borderId="88" xfId="0" applyFont="1" applyFill="1" applyBorder="1" applyAlignment="1" applyProtection="1">
      <alignment vertical="center"/>
      <protection locked="0"/>
    </xf>
    <xf numFmtId="0" fontId="39" fillId="11" borderId="90" xfId="0" applyFont="1" applyFill="1" applyBorder="1" applyAlignment="1" applyProtection="1">
      <alignment vertical="center"/>
      <protection locked="0"/>
    </xf>
    <xf numFmtId="0" fontId="38" fillId="0" borderId="85" xfId="0" applyFont="1" applyBorder="1" applyAlignment="1" applyProtection="1">
      <alignment vertical="center"/>
      <protection locked="0"/>
    </xf>
    <xf numFmtId="0" fontId="38" fillId="0" borderId="85" xfId="0" applyFont="1" applyBorder="1" applyAlignment="1" applyProtection="1">
      <alignment horizontal="right" vertical="center"/>
      <protection locked="0"/>
    </xf>
    <xf numFmtId="0" fontId="39" fillId="0" borderId="89" xfId="0" applyFont="1" applyBorder="1" applyAlignment="1" applyProtection="1">
      <alignment vertical="center"/>
      <protection locked="0"/>
    </xf>
    <xf numFmtId="171" fontId="8" fillId="8" borderId="19" xfId="1" applyNumberFormat="1" applyFont="1" applyFill="1" applyBorder="1" applyAlignment="1" applyProtection="1">
      <alignment horizontal="center" vertical="center"/>
      <protection locked="0"/>
    </xf>
    <xf numFmtId="169" fontId="8" fillId="0" borderId="25" xfId="1" applyNumberFormat="1" applyFont="1" applyFill="1" applyBorder="1" applyAlignment="1" applyProtection="1">
      <alignment horizontal="center" vertical="center"/>
      <protection locked="0"/>
    </xf>
    <xf numFmtId="170" fontId="8" fillId="0" borderId="0" xfId="1" applyNumberFormat="1" applyFont="1" applyFill="1" applyBorder="1" applyAlignment="1" applyProtection="1">
      <alignment vertical="center"/>
      <protection locked="0"/>
    </xf>
    <xf numFmtId="169" fontId="8" fillId="0" borderId="13" xfId="1" applyNumberFormat="1" applyFont="1" applyFill="1" applyBorder="1" applyAlignment="1" applyProtection="1">
      <protection locked="0"/>
    </xf>
    <xf numFmtId="0" fontId="2" fillId="5" borderId="31" xfId="0" applyFont="1" applyFill="1" applyBorder="1" applyAlignment="1" applyProtection="1">
      <alignment vertical="center"/>
      <protection locked="0"/>
    </xf>
    <xf numFmtId="164" fontId="8" fillId="0" borderId="21" xfId="1" applyNumberFormat="1" applyFont="1" applyFill="1" applyBorder="1" applyAlignment="1" applyProtection="1">
      <alignment vertical="center"/>
      <protection locked="0"/>
    </xf>
    <xf numFmtId="0" fontId="8" fillId="0" borderId="21" xfId="1" applyNumberFormat="1" applyFont="1" applyFill="1" applyBorder="1" applyAlignment="1" applyProtection="1">
      <alignment horizontal="center" vertical="center"/>
      <protection locked="0"/>
    </xf>
    <xf numFmtId="171" fontId="8" fillId="0" borderId="19" xfId="1" applyNumberFormat="1" applyFont="1" applyFill="1" applyBorder="1" applyAlignment="1" applyProtection="1">
      <alignment horizontal="center" vertical="center"/>
      <protection locked="0"/>
    </xf>
    <xf numFmtId="0" fontId="2" fillId="6" borderId="31" xfId="0" applyFont="1" applyFill="1" applyBorder="1" applyAlignment="1" applyProtection="1">
      <alignment vertical="center"/>
      <protection locked="0"/>
    </xf>
    <xf numFmtId="0" fontId="35" fillId="0" borderId="13" xfId="0" applyFont="1" applyBorder="1" applyAlignment="1" applyProtection="1">
      <alignment horizontal="right"/>
      <protection locked="0"/>
    </xf>
    <xf numFmtId="164" fontId="8" fillId="0" borderId="22" xfId="1" applyNumberFormat="1" applyFont="1" applyFill="1" applyBorder="1" applyAlignment="1" applyProtection="1">
      <alignment vertical="center"/>
      <protection locked="0"/>
    </xf>
    <xf numFmtId="164" fontId="8" fillId="0" borderId="35" xfId="1" applyNumberFormat="1" applyFont="1" applyFill="1" applyBorder="1" applyAlignment="1" applyProtection="1">
      <alignment vertical="center"/>
      <protection locked="0"/>
    </xf>
    <xf numFmtId="169" fontId="8" fillId="0" borderId="25" xfId="1" applyNumberFormat="1" applyFont="1" applyFill="1" applyBorder="1" applyAlignment="1" applyProtection="1">
      <alignment vertical="center"/>
      <protection locked="0"/>
    </xf>
    <xf numFmtId="171" fontId="8" fillId="0" borderId="21" xfId="1" applyNumberFormat="1" applyFont="1" applyFill="1" applyBorder="1" applyAlignment="1" applyProtection="1">
      <alignment horizontal="center" vertical="center"/>
      <protection locked="0"/>
    </xf>
    <xf numFmtId="169" fontId="8" fillId="0" borderId="0" xfId="1" applyNumberFormat="1" applyFont="1" applyFill="1" applyBorder="1" applyAlignment="1" applyProtection="1">
      <protection locked="0"/>
    </xf>
    <xf numFmtId="169" fontId="7" fillId="0" borderId="13" xfId="1" applyNumberFormat="1" applyFont="1" applyFill="1" applyBorder="1" applyAlignment="1" applyProtection="1">
      <alignment horizontal="right"/>
      <protection locked="0"/>
    </xf>
    <xf numFmtId="167" fontId="7" fillId="0" borderId="0" xfId="1" applyNumberFormat="1" applyFont="1" applyFill="1" applyBorder="1" applyAlignment="1" applyProtection="1">
      <alignment horizontal="right" wrapText="1"/>
      <protection locked="0"/>
    </xf>
    <xf numFmtId="0" fontId="0" fillId="0" borderId="13" xfId="0" applyBorder="1" applyAlignment="1" applyProtection="1">
      <alignment wrapText="1"/>
      <protection locked="0"/>
    </xf>
    <xf numFmtId="0" fontId="42" fillId="0" borderId="0" xfId="0" applyFont="1" applyAlignment="1" applyProtection="1">
      <alignment wrapText="1"/>
      <protection locked="0"/>
    </xf>
    <xf numFmtId="164" fontId="8" fillId="0" borderId="19" xfId="1" applyNumberFormat="1" applyFont="1" applyFill="1" applyBorder="1" applyAlignment="1" applyProtection="1">
      <alignment vertical="center"/>
      <protection locked="0"/>
    </xf>
    <xf numFmtId="0" fontId="8" fillId="0" borderId="19" xfId="1" applyNumberFormat="1" applyFont="1" applyFill="1" applyBorder="1" applyAlignment="1" applyProtection="1">
      <alignment vertical="center"/>
      <protection locked="0"/>
    </xf>
    <xf numFmtId="171" fontId="8" fillId="0" borderId="20" xfId="1" applyNumberFormat="1" applyFont="1" applyFill="1" applyBorder="1" applyAlignment="1" applyProtection="1">
      <alignment horizontal="center" vertical="center"/>
      <protection locked="0"/>
    </xf>
    <xf numFmtId="171" fontId="8" fillId="8" borderId="20" xfId="1" applyNumberFormat="1" applyFont="1" applyFill="1" applyBorder="1" applyAlignment="1" applyProtection="1">
      <alignment horizontal="center" vertical="center"/>
      <protection locked="0"/>
    </xf>
    <xf numFmtId="0" fontId="8" fillId="0" borderId="21" xfId="1" applyNumberFormat="1" applyFont="1" applyFill="1" applyBorder="1" applyAlignment="1" applyProtection="1">
      <alignment vertical="center"/>
      <protection locked="0"/>
    </xf>
    <xf numFmtId="167" fontId="8" fillId="0" borderId="24" xfId="1" applyNumberFormat="1" applyFont="1" applyFill="1" applyBorder="1" applyAlignment="1" applyProtection="1">
      <alignment vertical="center"/>
      <protection locked="0"/>
    </xf>
    <xf numFmtId="169" fontId="8" fillId="0" borderId="27" xfId="1" applyNumberFormat="1" applyFont="1" applyFill="1" applyBorder="1" applyAlignment="1" applyProtection="1">
      <alignment vertical="center"/>
      <protection locked="0"/>
    </xf>
    <xf numFmtId="171" fontId="8" fillId="0" borderId="22" xfId="1" applyNumberFormat="1" applyFont="1" applyFill="1" applyBorder="1" applyAlignment="1" applyProtection="1">
      <alignment horizontal="center" vertical="center"/>
      <protection locked="0"/>
    </xf>
    <xf numFmtId="167" fontId="3" fillId="0" borderId="24" xfId="1" applyNumberFormat="1" applyFont="1" applyFill="1" applyBorder="1" applyAlignment="1" applyProtection="1">
      <alignment vertical="center"/>
      <protection locked="0"/>
    </xf>
    <xf numFmtId="0" fontId="0" fillId="4" borderId="72" xfId="0" applyFill="1" applyBorder="1" applyAlignment="1" applyProtection="1">
      <alignment horizontal="left" vertical="center"/>
      <protection locked="0"/>
    </xf>
    <xf numFmtId="0" fontId="2" fillId="4" borderId="70" xfId="0" applyFont="1" applyFill="1" applyBorder="1" applyAlignment="1" applyProtection="1">
      <alignment horizontal="left" vertical="center"/>
      <protection locked="0"/>
    </xf>
    <xf numFmtId="0" fontId="2" fillId="4" borderId="45" xfId="0" applyFont="1" applyFill="1" applyBorder="1" applyAlignment="1" applyProtection="1">
      <alignment horizontal="left" vertical="center"/>
      <protection locked="0"/>
    </xf>
    <xf numFmtId="0" fontId="37" fillId="4" borderId="53" xfId="0" applyFont="1" applyFill="1" applyBorder="1" applyAlignment="1" applyProtection="1">
      <alignment horizontal="left" vertical="center"/>
      <protection locked="0"/>
    </xf>
    <xf numFmtId="0" fontId="0" fillId="8" borderId="72" xfId="0" applyFill="1" applyBorder="1" applyAlignment="1" applyProtection="1">
      <alignment horizontal="left" vertical="center"/>
      <protection locked="0"/>
    </xf>
    <xf numFmtId="0" fontId="43" fillId="8" borderId="33" xfId="0" applyFont="1" applyFill="1" applyBorder="1" applyAlignment="1" applyProtection="1">
      <alignment vertical="center"/>
      <protection locked="0"/>
    </xf>
    <xf numFmtId="0" fontId="3" fillId="8" borderId="54" xfId="0" applyFont="1" applyFill="1" applyBorder="1" applyAlignment="1" applyProtection="1">
      <alignment vertical="center"/>
      <protection locked="0"/>
    </xf>
    <xf numFmtId="0" fontId="0" fillId="0" borderId="75" xfId="0" applyBorder="1" applyAlignment="1" applyProtection="1">
      <alignment vertical="center"/>
      <protection locked="0"/>
    </xf>
    <xf numFmtId="0" fontId="0" fillId="0" borderId="33" xfId="0" applyBorder="1" applyAlignment="1" applyProtection="1">
      <alignment vertical="center"/>
      <protection locked="0"/>
    </xf>
    <xf numFmtId="0" fontId="0" fillId="0" borderId="54" xfId="0" applyBorder="1" applyAlignment="1" applyProtection="1">
      <alignment vertical="center"/>
      <protection locked="0"/>
    </xf>
    <xf numFmtId="0" fontId="2" fillId="5" borderId="72" xfId="0" applyFont="1" applyFill="1" applyBorder="1" applyAlignment="1" applyProtection="1">
      <alignment horizontal="left" vertical="center"/>
      <protection locked="0"/>
    </xf>
    <xf numFmtId="0" fontId="2" fillId="5" borderId="45" xfId="0" applyFont="1" applyFill="1" applyBorder="1" applyAlignment="1" applyProtection="1">
      <alignment horizontal="left" vertical="center"/>
      <protection locked="0"/>
    </xf>
    <xf numFmtId="0" fontId="2" fillId="5" borderId="54" xfId="0" applyFont="1" applyFill="1" applyBorder="1" applyAlignment="1" applyProtection="1">
      <alignment horizontal="left" vertical="center" wrapText="1"/>
      <protection locked="0"/>
    </xf>
    <xf numFmtId="0" fontId="0" fillId="5" borderId="72" xfId="0" applyFill="1" applyBorder="1" applyAlignment="1" applyProtection="1">
      <alignment horizontal="left" vertical="center"/>
      <protection locked="0"/>
    </xf>
    <xf numFmtId="0" fontId="0" fillId="0" borderId="72" xfId="0" applyBorder="1" applyAlignment="1" applyProtection="1">
      <alignment horizontal="left" vertical="center"/>
      <protection locked="0"/>
    </xf>
    <xf numFmtId="0" fontId="2" fillId="14" borderId="72" xfId="0" applyFont="1" applyFill="1" applyBorder="1" applyAlignment="1" applyProtection="1">
      <alignment horizontal="left" vertical="center"/>
      <protection locked="0"/>
    </xf>
    <xf numFmtId="0" fontId="0" fillId="14" borderId="72" xfId="0" applyFill="1" applyBorder="1" applyAlignment="1" applyProtection="1">
      <alignment horizontal="left" vertical="center"/>
      <protection locked="0"/>
    </xf>
    <xf numFmtId="0" fontId="2" fillId="6" borderId="72" xfId="0" applyFont="1" applyFill="1" applyBorder="1" applyAlignment="1" applyProtection="1">
      <alignment horizontal="left" vertical="center"/>
      <protection locked="0"/>
    </xf>
    <xf numFmtId="0" fontId="2" fillId="6" borderId="45" xfId="0" applyFont="1" applyFill="1" applyBorder="1" applyAlignment="1" applyProtection="1">
      <alignment horizontal="left" vertical="center"/>
      <protection locked="0"/>
    </xf>
    <xf numFmtId="0" fontId="2" fillId="6" borderId="54" xfId="0" applyFont="1" applyFill="1" applyBorder="1" applyAlignment="1" applyProtection="1">
      <alignment horizontal="left" vertical="center"/>
      <protection locked="0"/>
    </xf>
    <xf numFmtId="0" fontId="0" fillId="6" borderId="72" xfId="0" applyFill="1" applyBorder="1" applyAlignment="1" applyProtection="1">
      <alignment horizontal="left" vertical="center"/>
      <protection locked="0"/>
    </xf>
    <xf numFmtId="171" fontId="0" fillId="11" borderId="47" xfId="0" applyNumberFormat="1" applyFill="1" applyBorder="1" applyAlignment="1" applyProtection="1">
      <alignment horizontal="center" vertical="center"/>
      <protection locked="0"/>
    </xf>
    <xf numFmtId="171" fontId="0" fillId="11" borderId="21" xfId="0" applyNumberFormat="1" applyFill="1" applyBorder="1" applyAlignment="1" applyProtection="1">
      <alignment horizontal="center" vertical="center"/>
      <protection locked="0"/>
    </xf>
    <xf numFmtId="171" fontId="0" fillId="11" borderId="25" xfId="0" applyNumberFormat="1" applyFill="1" applyBorder="1" applyAlignment="1" applyProtection="1">
      <alignment horizontal="center" vertical="center"/>
      <protection locked="0"/>
    </xf>
    <xf numFmtId="171" fontId="0" fillId="11" borderId="19" xfId="0" applyNumberFormat="1" applyFill="1" applyBorder="1" applyAlignment="1" applyProtection="1">
      <alignment horizontal="center" vertical="center"/>
      <protection locked="0"/>
    </xf>
    <xf numFmtId="171" fontId="3" fillId="8" borderId="2" xfId="0" applyNumberFormat="1" applyFont="1" applyFill="1" applyBorder="1" applyAlignment="1" applyProtection="1">
      <alignment horizontal="center" vertical="center"/>
      <protection locked="0"/>
    </xf>
    <xf numFmtId="171" fontId="2" fillId="8" borderId="49" xfId="0" applyNumberFormat="1" applyFont="1" applyFill="1" applyBorder="1" applyAlignment="1" applyProtection="1">
      <alignment horizontal="center" vertical="center"/>
      <protection locked="0"/>
    </xf>
    <xf numFmtId="171" fontId="0" fillId="0" borderId="2" xfId="0" applyNumberFormat="1" applyBorder="1" applyAlignment="1" applyProtection="1">
      <alignment horizontal="center" vertical="center"/>
      <protection locked="0"/>
    </xf>
    <xf numFmtId="171" fontId="11" fillId="0" borderId="49" xfId="0" applyNumberFormat="1" applyFont="1" applyBorder="1" applyAlignment="1" applyProtection="1">
      <alignment horizontal="center" vertical="center"/>
      <protection locked="0"/>
    </xf>
    <xf numFmtId="171" fontId="2" fillId="0" borderId="6" xfId="0" applyNumberFormat="1" applyFont="1" applyBorder="1" applyAlignment="1" applyProtection="1">
      <alignment horizontal="center" vertical="center"/>
      <protection locked="0"/>
    </xf>
    <xf numFmtId="171" fontId="2" fillId="0" borderId="50" xfId="0" applyNumberFormat="1" applyFont="1" applyBorder="1" applyAlignment="1" applyProtection="1">
      <alignment horizontal="center" vertical="center"/>
      <protection locked="0"/>
    </xf>
    <xf numFmtId="171" fontId="0" fillId="8" borderId="2" xfId="0" applyNumberFormat="1" applyFill="1" applyBorder="1" applyAlignment="1" applyProtection="1">
      <alignment horizontal="center" vertical="center"/>
      <protection locked="0"/>
    </xf>
    <xf numFmtId="171" fontId="2" fillId="8" borderId="50" xfId="0" applyNumberFormat="1" applyFont="1" applyFill="1" applyBorder="1" applyAlignment="1" applyProtection="1">
      <alignment horizontal="center" vertical="center"/>
      <protection locked="0"/>
    </xf>
    <xf numFmtId="171" fontId="2" fillId="0" borderId="49" xfId="0" applyNumberFormat="1" applyFont="1" applyBorder="1" applyAlignment="1" applyProtection="1">
      <alignment horizontal="center" vertical="center"/>
      <protection locked="0"/>
    </xf>
    <xf numFmtId="171" fontId="2" fillId="8" borderId="2" xfId="0" applyNumberFormat="1" applyFont="1" applyFill="1" applyBorder="1" applyAlignment="1">
      <alignment horizontal="center" vertical="center"/>
    </xf>
    <xf numFmtId="171" fontId="2" fillId="8" borderId="49" xfId="0" applyNumberFormat="1" applyFont="1" applyFill="1" applyBorder="1" applyAlignment="1">
      <alignment horizontal="center" vertical="center"/>
    </xf>
    <xf numFmtId="171" fontId="2" fillId="8" borderId="50" xfId="0" applyNumberFormat="1" applyFont="1" applyFill="1" applyBorder="1" applyAlignment="1">
      <alignment horizontal="center" vertical="center"/>
    </xf>
    <xf numFmtId="164" fontId="8" fillId="3" borderId="22" xfId="1" applyNumberFormat="1" applyFont="1" applyFill="1" applyBorder="1" applyAlignment="1" applyProtection="1">
      <alignment vertical="center"/>
      <protection locked="0"/>
    </xf>
    <xf numFmtId="164" fontId="8" fillId="3" borderId="35" xfId="1" applyNumberFormat="1" applyFont="1" applyFill="1" applyBorder="1" applyAlignment="1" applyProtection="1">
      <alignment vertical="center"/>
      <protection locked="0"/>
    </xf>
    <xf numFmtId="0" fontId="2" fillId="14" borderId="32" xfId="0" applyFont="1" applyFill="1" applyBorder="1" applyAlignment="1" applyProtection="1">
      <alignment horizontal="left" vertical="center"/>
      <protection locked="0"/>
    </xf>
    <xf numFmtId="0" fontId="2" fillId="14" borderId="33" xfId="0" applyFont="1" applyFill="1" applyBorder="1" applyAlignment="1" applyProtection="1">
      <alignment horizontal="left" vertical="center"/>
      <protection locked="0"/>
    </xf>
    <xf numFmtId="0" fontId="3" fillId="5" borderId="32" xfId="0" applyFont="1" applyFill="1" applyBorder="1" applyAlignment="1" applyProtection="1">
      <alignment horizontal="left" vertical="center"/>
      <protection locked="0"/>
    </xf>
    <xf numFmtId="0" fontId="3" fillId="0" borderId="33" xfId="0" applyFont="1" applyBorder="1" applyAlignment="1" applyProtection="1">
      <alignment horizontal="left" vertical="center"/>
      <protection locked="0"/>
    </xf>
    <xf numFmtId="0" fontId="3" fillId="14" borderId="32" xfId="0" applyFont="1" applyFill="1" applyBorder="1" applyAlignment="1" applyProtection="1">
      <alignment horizontal="left" vertical="center"/>
      <protection locked="0"/>
    </xf>
    <xf numFmtId="0" fontId="3" fillId="14" borderId="33" xfId="0" applyFont="1" applyFill="1" applyBorder="1" applyAlignment="1" applyProtection="1">
      <alignment horizontal="left" vertical="center"/>
      <protection locked="0"/>
    </xf>
    <xf numFmtId="0" fontId="3" fillId="14" borderId="32" xfId="0" applyFont="1" applyFill="1" applyBorder="1" applyAlignment="1" applyProtection="1">
      <alignment vertical="center"/>
      <protection locked="0"/>
    </xf>
    <xf numFmtId="0" fontId="3" fillId="14" borderId="33" xfId="0" applyFont="1" applyFill="1" applyBorder="1" applyAlignment="1" applyProtection="1">
      <alignment vertical="center"/>
      <protection locked="0"/>
    </xf>
    <xf numFmtId="0" fontId="2" fillId="6" borderId="31" xfId="0" applyFont="1" applyFill="1" applyBorder="1" applyAlignment="1" applyProtection="1">
      <alignment horizontal="left" vertical="center"/>
      <protection locked="0"/>
    </xf>
    <xf numFmtId="0" fontId="2" fillId="6" borderId="6" xfId="0" applyFont="1" applyFill="1" applyBorder="1" applyAlignment="1" applyProtection="1">
      <alignment horizontal="left" vertical="center"/>
      <protection locked="0"/>
    </xf>
    <xf numFmtId="0" fontId="0" fillId="6" borderId="32" xfId="0" applyFill="1" applyBorder="1" applyAlignment="1" applyProtection="1">
      <alignment vertical="center"/>
      <protection locked="0"/>
    </xf>
    <xf numFmtId="0" fontId="0" fillId="6" borderId="33" xfId="0" applyFill="1" applyBorder="1" applyAlignment="1" applyProtection="1">
      <alignment vertical="center"/>
      <protection locked="0"/>
    </xf>
    <xf numFmtId="0" fontId="2" fillId="4" borderId="41" xfId="0" applyFont="1" applyFill="1" applyBorder="1" applyAlignment="1" applyProtection="1">
      <alignment horizontal="left" vertical="center"/>
      <protection locked="0"/>
    </xf>
    <xf numFmtId="0" fontId="0" fillId="0" borderId="42" xfId="0" applyBorder="1" applyAlignment="1" applyProtection="1">
      <alignment horizontal="left" vertical="center"/>
      <protection locked="0"/>
    </xf>
    <xf numFmtId="0" fontId="2" fillId="5" borderId="32" xfId="0" applyFont="1" applyFill="1" applyBorder="1" applyAlignment="1" applyProtection="1">
      <alignment horizontal="left" vertical="center"/>
      <protection locked="0"/>
    </xf>
    <xf numFmtId="0" fontId="0" fillId="0" borderId="33" xfId="0" applyBorder="1" applyAlignment="1" applyProtection="1">
      <alignment horizontal="left" vertical="center"/>
      <protection locked="0"/>
    </xf>
    <xf numFmtId="0" fontId="3" fillId="6" borderId="32" xfId="0" applyFont="1" applyFill="1" applyBorder="1" applyAlignment="1" applyProtection="1">
      <alignment vertical="center"/>
      <protection locked="0"/>
    </xf>
    <xf numFmtId="0" fontId="3" fillId="6" borderId="33" xfId="0" applyFont="1" applyFill="1" applyBorder="1" applyAlignment="1" applyProtection="1">
      <alignment vertical="center"/>
      <protection locked="0"/>
    </xf>
    <xf numFmtId="0" fontId="3" fillId="6" borderId="32" xfId="0" applyFont="1" applyFill="1" applyBorder="1" applyAlignment="1" applyProtection="1">
      <alignment horizontal="left" vertical="center"/>
      <protection locked="0"/>
    </xf>
    <xf numFmtId="0" fontId="3" fillId="6" borderId="33" xfId="0" applyFont="1" applyFill="1" applyBorder="1" applyAlignment="1" applyProtection="1">
      <alignment horizontal="left" vertical="center"/>
      <protection locked="0"/>
    </xf>
    <xf numFmtId="0" fontId="3" fillId="4" borderId="41" xfId="0" applyFont="1" applyFill="1" applyBorder="1" applyAlignment="1" applyProtection="1">
      <alignment horizontal="left" vertical="center"/>
      <protection locked="0"/>
    </xf>
    <xf numFmtId="0" fontId="3" fillId="0" borderId="42" xfId="0" applyFont="1" applyBorder="1" applyAlignment="1" applyProtection="1">
      <alignment horizontal="left" vertical="center"/>
      <protection locked="0"/>
    </xf>
    <xf numFmtId="0" fontId="2" fillId="6" borderId="32" xfId="0" applyFont="1" applyFill="1" applyBorder="1" applyAlignment="1" applyProtection="1">
      <alignment horizontal="left" vertical="center"/>
      <protection locked="0"/>
    </xf>
    <xf numFmtId="0" fontId="39" fillId="3" borderId="6" xfId="0" applyFont="1" applyFill="1" applyBorder="1" applyAlignment="1" applyProtection="1">
      <alignment horizontal="left" vertical="center"/>
      <protection locked="0"/>
    </xf>
    <xf numFmtId="0" fontId="39" fillId="3" borderId="5" xfId="0" applyFont="1" applyFill="1" applyBorder="1" applyAlignment="1" applyProtection="1">
      <alignment horizontal="left" vertical="center"/>
      <protection locked="0"/>
    </xf>
    <xf numFmtId="171" fontId="39" fillId="8" borderId="6" xfId="0" applyNumberFormat="1" applyFont="1" applyFill="1" applyBorder="1" applyAlignment="1">
      <alignment horizontal="left" vertical="center"/>
    </xf>
    <xf numFmtId="164" fontId="39" fillId="8" borderId="5" xfId="0" applyNumberFormat="1" applyFont="1" applyFill="1" applyBorder="1" applyAlignment="1">
      <alignment horizontal="left" vertical="center"/>
    </xf>
    <xf numFmtId="167" fontId="7" fillId="9" borderId="22" xfId="1" applyNumberFormat="1" applyFont="1" applyFill="1" applyBorder="1" applyAlignment="1" applyProtection="1">
      <alignment vertical="center"/>
    </xf>
    <xf numFmtId="0" fontId="0" fillId="0" borderId="35" xfId="0" applyBorder="1" applyAlignment="1">
      <alignment vertical="center"/>
    </xf>
    <xf numFmtId="164" fontId="8" fillId="0" borderId="22" xfId="1" applyNumberFormat="1" applyFont="1" applyFill="1" applyBorder="1" applyAlignment="1" applyProtection="1">
      <alignment vertical="center"/>
      <protection locked="0"/>
    </xf>
    <xf numFmtId="164" fontId="8" fillId="0" borderId="35" xfId="1" applyNumberFormat="1" applyFont="1" applyFill="1" applyBorder="1" applyAlignment="1" applyProtection="1">
      <alignment vertical="center"/>
      <protection locked="0"/>
    </xf>
    <xf numFmtId="167" fontId="7" fillId="9" borderId="34" xfId="1" applyNumberFormat="1" applyFont="1" applyFill="1" applyBorder="1" applyAlignment="1" applyProtection="1">
      <alignment vertical="center"/>
    </xf>
    <xf numFmtId="167" fontId="7" fillId="9" borderId="35" xfId="1" applyNumberFormat="1" applyFont="1" applyFill="1" applyBorder="1" applyAlignment="1" applyProtection="1">
      <alignment vertical="center"/>
    </xf>
    <xf numFmtId="0" fontId="2" fillId="4" borderId="30" xfId="0" applyFont="1" applyFill="1" applyBorder="1" applyAlignment="1" applyProtection="1">
      <alignment horizontal="left" vertical="center"/>
      <protection locked="0"/>
    </xf>
    <xf numFmtId="0" fontId="2" fillId="4" borderId="4" xfId="0" applyFont="1" applyFill="1" applyBorder="1" applyAlignment="1" applyProtection="1">
      <alignment horizontal="left" vertical="center"/>
      <protection locked="0"/>
    </xf>
    <xf numFmtId="0" fontId="3" fillId="4" borderId="32" xfId="0" applyFont="1" applyFill="1" applyBorder="1" applyAlignment="1" applyProtection="1">
      <alignment vertical="center"/>
      <protection locked="0"/>
    </xf>
    <xf numFmtId="0" fontId="0" fillId="4" borderId="33" xfId="0" applyFill="1" applyBorder="1" applyAlignment="1" applyProtection="1">
      <alignment vertical="center"/>
      <protection locked="0"/>
    </xf>
    <xf numFmtId="0" fontId="2" fillId="5" borderId="31" xfId="0" applyFont="1" applyFill="1" applyBorder="1" applyAlignment="1" applyProtection="1">
      <alignment horizontal="left" vertical="center"/>
      <protection locked="0"/>
    </xf>
    <xf numFmtId="0" fontId="2" fillId="5" borderId="6" xfId="0" applyFont="1" applyFill="1" applyBorder="1" applyAlignment="1" applyProtection="1">
      <alignment horizontal="left" vertical="center"/>
      <protection locked="0"/>
    </xf>
    <xf numFmtId="0" fontId="39" fillId="8" borderId="6" xfId="0" applyFont="1" applyFill="1" applyBorder="1" applyAlignment="1">
      <alignment horizontal="left" vertical="center"/>
    </xf>
    <xf numFmtId="0" fontId="39" fillId="8" borderId="5" xfId="0" applyFont="1" applyFill="1" applyBorder="1" applyAlignment="1">
      <alignment horizontal="left" vertical="center"/>
    </xf>
    <xf numFmtId="0" fontId="3" fillId="5" borderId="33" xfId="0" applyFont="1" applyFill="1" applyBorder="1" applyAlignment="1" applyProtection="1">
      <alignment horizontal="left" vertical="center"/>
      <protection locked="0"/>
    </xf>
    <xf numFmtId="0" fontId="2" fillId="4" borderId="30" xfId="0" applyFont="1" applyFill="1" applyBorder="1" applyAlignment="1">
      <alignment horizontal="left" vertical="center"/>
    </xf>
    <xf numFmtId="0" fontId="2" fillId="4" borderId="4" xfId="0" applyFont="1" applyFill="1" applyBorder="1" applyAlignment="1">
      <alignment horizontal="left" vertical="center"/>
    </xf>
    <xf numFmtId="0" fontId="3" fillId="4" borderId="33" xfId="0" applyFont="1" applyFill="1" applyBorder="1" applyAlignment="1" applyProtection="1">
      <alignment vertical="center"/>
      <protection locked="0"/>
    </xf>
    <xf numFmtId="0" fontId="2" fillId="14" borderId="32" xfId="0" applyFont="1" applyFill="1" applyBorder="1" applyAlignment="1" applyProtection="1">
      <alignment vertical="center"/>
      <protection locked="0"/>
    </xf>
    <xf numFmtId="0" fontId="2" fillId="14" borderId="33" xfId="0" applyFont="1" applyFill="1" applyBorder="1" applyAlignment="1" applyProtection="1">
      <alignment vertical="center"/>
      <protection locked="0"/>
    </xf>
    <xf numFmtId="0" fontId="0" fillId="0" borderId="0" xfId="0" applyAlignment="1">
      <alignment horizontal="center" wrapText="1"/>
    </xf>
    <xf numFmtId="0" fontId="0" fillId="0" borderId="74" xfId="0" applyBorder="1" applyAlignment="1">
      <alignment horizontal="center" wrapText="1"/>
    </xf>
    <xf numFmtId="0" fontId="50" fillId="0" borderId="96" xfId="0" applyFont="1" applyBorder="1" applyAlignment="1">
      <alignment horizontal="center" vertical="center" wrapText="1"/>
    </xf>
    <xf numFmtId="0" fontId="50" fillId="0" borderId="66" xfId="0" applyFont="1" applyBorder="1" applyAlignment="1">
      <alignment horizontal="center" vertical="center" wrapText="1"/>
    </xf>
    <xf numFmtId="0" fontId="50" fillId="0" borderId="69" xfId="0" applyFont="1" applyBorder="1" applyAlignment="1">
      <alignment horizontal="center" vertical="center" wrapText="1"/>
    </xf>
    <xf numFmtId="0" fontId="50" fillId="0" borderId="97" xfId="0" applyFont="1" applyBorder="1" applyAlignment="1">
      <alignment horizontal="center" vertical="center" wrapText="1"/>
    </xf>
    <xf numFmtId="0" fontId="50" fillId="0" borderId="0" xfId="0" applyFont="1" applyAlignment="1">
      <alignment horizontal="center" vertical="center" wrapText="1"/>
    </xf>
    <xf numFmtId="0" fontId="50" fillId="0" borderId="74" xfId="0" applyFont="1" applyBorder="1" applyAlignment="1">
      <alignment horizontal="center" vertical="center" wrapText="1"/>
    </xf>
    <xf numFmtId="0" fontId="50" fillId="0" borderId="76" xfId="0" applyFont="1" applyBorder="1" applyAlignment="1">
      <alignment horizontal="center" vertical="center" wrapText="1"/>
    </xf>
    <xf numFmtId="0" fontId="50" fillId="0" borderId="77" xfId="0" applyFont="1" applyBorder="1" applyAlignment="1">
      <alignment horizontal="center" vertical="center" wrapText="1"/>
    </xf>
    <xf numFmtId="0" fontId="50" fillId="0" borderId="81" xfId="0" applyFont="1" applyBorder="1" applyAlignment="1">
      <alignment horizontal="center" vertical="center" wrapText="1"/>
    </xf>
    <xf numFmtId="171" fontId="40" fillId="13" borderId="61" xfId="0" applyNumberFormat="1" applyFont="1" applyFill="1" applyBorder="1" applyAlignment="1">
      <alignment horizontal="center" vertical="center"/>
    </xf>
    <xf numFmtId="171" fontId="40" fillId="13" borderId="2" xfId="0" applyNumberFormat="1" applyFont="1" applyFill="1" applyBorder="1" applyAlignment="1">
      <alignment horizontal="center" vertical="center"/>
    </xf>
    <xf numFmtId="171" fontId="40" fillId="13" borderId="6" xfId="0" applyNumberFormat="1" applyFont="1" applyFill="1" applyBorder="1" applyAlignment="1">
      <alignment horizontal="center" vertical="center"/>
    </xf>
    <xf numFmtId="0" fontId="9" fillId="7" borderId="94" xfId="0" applyFont="1" applyFill="1" applyBorder="1" applyAlignment="1">
      <alignment horizontal="center" vertical="center"/>
    </xf>
    <xf numFmtId="0" fontId="9" fillId="7" borderId="2" xfId="0" applyFont="1" applyFill="1" applyBorder="1" applyAlignment="1">
      <alignment horizontal="center" vertical="center"/>
    </xf>
    <xf numFmtId="0" fontId="36" fillId="16" borderId="68" xfId="0" applyFont="1" applyFill="1" applyBorder="1" applyAlignment="1">
      <alignment horizontal="center"/>
    </xf>
    <xf numFmtId="0" fontId="36" fillId="16" borderId="66" xfId="0" applyFont="1" applyFill="1" applyBorder="1" applyAlignment="1">
      <alignment horizontal="center"/>
    </xf>
    <xf numFmtId="0" fontId="36" fillId="16" borderId="67" xfId="0" applyFont="1" applyFill="1" applyBorder="1" applyAlignment="1">
      <alignment horizontal="center"/>
    </xf>
    <xf numFmtId="0" fontId="38" fillId="16" borderId="57" xfId="0" applyFont="1" applyFill="1" applyBorder="1" applyAlignment="1">
      <alignment horizontal="center" wrapText="1"/>
    </xf>
    <xf numFmtId="0" fontId="38" fillId="16" borderId="43" xfId="0" applyFont="1" applyFill="1" applyBorder="1" applyAlignment="1">
      <alignment horizontal="center" wrapText="1"/>
    </xf>
    <xf numFmtId="0" fontId="38" fillId="16" borderId="58" xfId="0" applyFont="1" applyFill="1" applyBorder="1" applyAlignment="1">
      <alignment horizontal="center" wrapText="1"/>
    </xf>
    <xf numFmtId="0" fontId="9" fillId="7" borderId="61" xfId="0" applyFont="1" applyFill="1" applyBorder="1" applyAlignment="1">
      <alignment horizontal="center" vertical="center"/>
    </xf>
    <xf numFmtId="0" fontId="9" fillId="7" borderId="6" xfId="0" applyFont="1" applyFill="1" applyBorder="1" applyAlignment="1">
      <alignment horizontal="center" vertical="center"/>
    </xf>
    <xf numFmtId="0" fontId="9" fillId="7" borderId="95" xfId="0" applyFont="1" applyFill="1" applyBorder="1" applyAlignment="1">
      <alignment horizontal="center" vertical="center"/>
    </xf>
    <xf numFmtId="0" fontId="9" fillId="7" borderId="92" xfId="0" applyFont="1" applyFill="1" applyBorder="1" applyAlignment="1">
      <alignment horizontal="center" vertical="center"/>
    </xf>
    <xf numFmtId="0" fontId="36" fillId="7" borderId="68" xfId="0" applyFont="1" applyFill="1" applyBorder="1" applyAlignment="1">
      <alignment horizontal="center"/>
    </xf>
    <xf numFmtId="0" fontId="36" fillId="7" borderId="66" xfId="0" applyFont="1" applyFill="1" applyBorder="1" applyAlignment="1">
      <alignment horizontal="center"/>
    </xf>
    <xf numFmtId="0" fontId="36" fillId="7" borderId="69" xfId="0" applyFont="1" applyFill="1" applyBorder="1" applyAlignment="1">
      <alignment horizontal="center"/>
    </xf>
    <xf numFmtId="0" fontId="16" fillId="10" borderId="0" xfId="0" applyFont="1" applyFill="1" applyAlignment="1">
      <alignment horizontal="left" vertical="top" wrapText="1"/>
    </xf>
  </cellXfs>
  <cellStyles count="6">
    <cellStyle name="Hyperlink" xfId="2" builtinId="8"/>
    <cellStyle name="Hyperlink 2" xfId="4" xr:uid="{E0B9AB3F-9197-6648-8A45-01AFF9062FA4}"/>
    <cellStyle name="Komma" xfId="1" builtinId="3"/>
    <cellStyle name="Procent" xfId="5" builtinId="5"/>
    <cellStyle name="Standaard" xfId="0" builtinId="0"/>
    <cellStyle name="Standaard 2" xfId="3" xr:uid="{9CE07A12-5207-0148-A6F1-F62A58644486}"/>
  </cellStyles>
  <dxfs count="17">
    <dxf>
      <fill>
        <patternFill>
          <bgColor rgb="FF63E44E"/>
        </patternFill>
      </fill>
    </dxf>
    <dxf>
      <fill>
        <patternFill>
          <bgColor rgb="FFFF0000"/>
        </patternFill>
      </fill>
    </dxf>
    <dxf>
      <fill>
        <patternFill>
          <bgColor rgb="FF63E44E"/>
        </patternFill>
      </fill>
    </dxf>
    <dxf>
      <fill>
        <patternFill>
          <bgColor rgb="FFFF0000"/>
        </patternFill>
      </fill>
    </dxf>
    <dxf>
      <fill>
        <patternFill>
          <fgColor theme="0"/>
          <bgColor rgb="FF63E44E"/>
        </patternFill>
      </fill>
    </dxf>
    <dxf>
      <fill>
        <patternFill>
          <bgColor rgb="FFFF0000"/>
        </patternFill>
      </fill>
    </dxf>
    <dxf>
      <fill>
        <patternFill>
          <bgColor rgb="FFFF0000"/>
        </patternFill>
      </fill>
    </dxf>
    <dxf>
      <fill>
        <patternFill>
          <bgColor rgb="FFFF0000"/>
        </patternFill>
      </fill>
    </dxf>
    <dxf>
      <fill>
        <patternFill patternType="solid">
          <fgColor auto="1"/>
          <bgColor rgb="FF63E44E"/>
        </patternFill>
      </fill>
    </dxf>
    <dxf>
      <fill>
        <patternFill>
          <bgColor rgb="FFFF0000"/>
        </patternFill>
      </fill>
    </dxf>
    <dxf>
      <font>
        <b/>
        <i val="0"/>
        <condense val="0"/>
        <extend val="0"/>
        <color auto="1"/>
      </font>
      <fill>
        <patternFill>
          <bgColor rgb="FF63E44E"/>
        </patternFill>
      </fill>
    </dxf>
    <dxf>
      <font>
        <b/>
        <i val="0"/>
        <condense val="0"/>
        <extend val="0"/>
        <color indexed="9"/>
      </font>
      <fill>
        <patternFill>
          <bgColor indexed="10"/>
        </patternFill>
      </fill>
    </dxf>
    <dxf>
      <font>
        <b/>
        <i val="0"/>
        <color theme="0"/>
      </font>
      <fill>
        <patternFill>
          <bgColor rgb="FFFF0000"/>
        </patternFill>
      </fill>
    </dxf>
    <dxf>
      <fill>
        <patternFill>
          <bgColor rgb="FF63E44E"/>
        </patternFill>
      </fill>
    </dxf>
    <dxf>
      <fill>
        <patternFill>
          <bgColor rgb="FFFF0000"/>
        </patternFill>
      </fill>
    </dxf>
    <dxf>
      <font>
        <color rgb="FF9C0006"/>
      </font>
    </dxf>
    <dxf>
      <font>
        <color rgb="FF9C0006"/>
      </font>
    </dxf>
  </dxfs>
  <tableStyles count="0" defaultTableStyle="TableStyleMedium2" defaultPivotStyle="PivotStyleLight16"/>
  <colors>
    <mruColors>
      <color rgb="FFC0C0C0"/>
      <color rgb="FFCCFFFF"/>
      <color rgb="FFFFFF99"/>
      <color rgb="FFCC99FF"/>
      <color rgb="FFCCCCFF"/>
      <color rgb="FFCCFFCD"/>
      <color rgb="FFE6B8B7"/>
      <color rgb="FFF899CD"/>
      <color rgb="FF63E44E"/>
      <color rgb="FF63E4B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1</xdr:col>
      <xdr:colOff>1343025</xdr:colOff>
      <xdr:row>16</xdr:row>
      <xdr:rowOff>352425</xdr:rowOff>
    </xdr:from>
    <xdr:to>
      <xdr:col>1</xdr:col>
      <xdr:colOff>1743075</xdr:colOff>
      <xdr:row>17</xdr:row>
      <xdr:rowOff>180975</xdr:rowOff>
    </xdr:to>
    <xdr:pic>
      <xdr:nvPicPr>
        <xdr:cNvPr id="2" name="Afbeelding 1" descr="Vulgreep">
          <a:extLst>
            <a:ext uri="{FF2B5EF4-FFF2-40B4-BE49-F238E27FC236}">
              <a16:creationId xmlns:a16="http://schemas.microsoft.com/office/drawing/2014/main" id="{53B99B10-7749-D67F-78A3-05578FD451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33575" y="3419475"/>
          <a:ext cx="400050" cy="190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dimension ref="A2:M59"/>
  <sheetViews>
    <sheetView topLeftCell="A15" zoomScaleNormal="100" workbookViewId="0">
      <selection activeCell="B32" sqref="B32"/>
    </sheetView>
  </sheetViews>
  <sheetFormatPr baseColWidth="10" defaultColWidth="8.83203125" defaultRowHeight="13" x14ac:dyDescent="0.15"/>
  <cols>
    <col min="1" max="1" width="8.83203125" customWidth="1"/>
    <col min="2" max="2" width="123.5" customWidth="1"/>
  </cols>
  <sheetData>
    <row r="2" spans="1:13" ht="18" x14ac:dyDescent="0.15">
      <c r="A2" s="345" t="s">
        <v>0</v>
      </c>
      <c r="B2" s="346"/>
      <c r="C2" s="142"/>
      <c r="D2" s="142"/>
      <c r="E2" s="142"/>
      <c r="F2" s="142"/>
      <c r="G2" s="142"/>
      <c r="H2" s="142"/>
      <c r="I2" s="142"/>
      <c r="J2" s="142"/>
      <c r="K2" s="142"/>
      <c r="L2" s="142"/>
      <c r="M2" s="142"/>
    </row>
    <row r="3" spans="1:13" x14ac:dyDescent="0.15">
      <c r="A3" s="346"/>
      <c r="B3" s="346"/>
      <c r="C3" s="142"/>
      <c r="D3" s="142"/>
      <c r="E3" s="142"/>
      <c r="F3" s="142"/>
      <c r="G3" s="142"/>
      <c r="H3" s="142"/>
      <c r="I3" s="142"/>
      <c r="J3" s="142"/>
      <c r="K3" s="142"/>
      <c r="L3" s="142"/>
      <c r="M3" s="142"/>
    </row>
    <row r="4" spans="1:13" ht="16" x14ac:dyDescent="0.15">
      <c r="A4" s="347" t="s">
        <v>1</v>
      </c>
      <c r="B4" s="348"/>
      <c r="C4" s="309"/>
      <c r="D4" s="309"/>
      <c r="E4" s="310"/>
      <c r="F4" s="310"/>
      <c r="G4" s="310"/>
      <c r="H4" s="310"/>
      <c r="I4" s="310"/>
      <c r="J4" s="310"/>
      <c r="K4" s="310"/>
      <c r="L4" s="310"/>
      <c r="M4" s="310"/>
    </row>
    <row r="5" spans="1:13" x14ac:dyDescent="0.15">
      <c r="A5" s="346" t="s">
        <v>2</v>
      </c>
      <c r="B5" s="346"/>
      <c r="C5" s="142"/>
      <c r="D5" s="142"/>
      <c r="E5" s="142"/>
      <c r="F5" s="142"/>
      <c r="G5" s="142"/>
      <c r="H5" s="142"/>
      <c r="I5" s="142"/>
      <c r="J5" s="142"/>
      <c r="K5" s="142"/>
      <c r="L5" s="142"/>
      <c r="M5" s="142"/>
    </row>
    <row r="6" spans="1:13" x14ac:dyDescent="0.15">
      <c r="A6" s="346" t="s">
        <v>3</v>
      </c>
      <c r="B6" s="346"/>
      <c r="C6" s="142"/>
      <c r="D6" s="142"/>
      <c r="E6" s="142"/>
      <c r="F6" s="142"/>
      <c r="G6" s="142"/>
      <c r="H6" s="142"/>
      <c r="I6" s="142"/>
      <c r="J6" s="142"/>
      <c r="K6" s="142"/>
      <c r="L6" s="142"/>
      <c r="M6" s="142"/>
    </row>
    <row r="7" spans="1:13" x14ac:dyDescent="0.15">
      <c r="A7" s="346"/>
      <c r="B7" s="346"/>
      <c r="C7" s="142"/>
      <c r="D7" s="142"/>
      <c r="E7" s="142"/>
      <c r="F7" s="142"/>
      <c r="G7" s="142"/>
      <c r="H7" s="142"/>
      <c r="I7" s="142"/>
      <c r="J7" s="142"/>
      <c r="K7" s="142"/>
      <c r="L7" s="142"/>
      <c r="M7" s="142"/>
    </row>
    <row r="8" spans="1:13" ht="16" x14ac:dyDescent="0.15">
      <c r="A8" s="347" t="s">
        <v>4</v>
      </c>
      <c r="B8" s="348"/>
      <c r="C8" s="309"/>
      <c r="D8" s="309"/>
      <c r="E8" s="310"/>
      <c r="F8" s="310"/>
      <c r="G8" s="310"/>
      <c r="H8" s="310"/>
      <c r="I8" s="310"/>
      <c r="J8" s="310"/>
      <c r="K8" s="310"/>
      <c r="L8" s="310"/>
      <c r="M8" s="310"/>
    </row>
    <row r="9" spans="1:13" x14ac:dyDescent="0.15">
      <c r="A9" s="346" t="s">
        <v>5</v>
      </c>
      <c r="B9" s="346"/>
      <c r="C9" s="142"/>
      <c r="D9" s="142"/>
      <c r="E9" s="142"/>
      <c r="F9" s="142"/>
      <c r="G9" s="142"/>
      <c r="H9" s="142"/>
      <c r="I9" s="142"/>
      <c r="J9" s="142"/>
      <c r="K9" s="142"/>
      <c r="L9" s="142"/>
      <c r="M9" s="142"/>
    </row>
    <row r="10" spans="1:13" x14ac:dyDescent="0.15">
      <c r="A10" s="344" t="s">
        <v>6</v>
      </c>
      <c r="B10" s="346" t="s">
        <v>7</v>
      </c>
      <c r="C10" s="142"/>
      <c r="D10" s="142"/>
      <c r="E10" s="142"/>
      <c r="F10" s="142"/>
      <c r="G10" s="142"/>
      <c r="H10" s="142"/>
      <c r="I10" s="142"/>
      <c r="J10" s="142"/>
      <c r="K10" s="142"/>
      <c r="L10" s="142"/>
      <c r="M10" s="142"/>
    </row>
    <row r="11" spans="1:13" x14ac:dyDescent="0.15">
      <c r="A11" s="344" t="s">
        <v>6</v>
      </c>
      <c r="B11" s="349" t="s">
        <v>8</v>
      </c>
      <c r="C11" s="142"/>
      <c r="D11" s="142"/>
      <c r="E11" s="142"/>
      <c r="F11" s="142"/>
      <c r="G11" s="142"/>
      <c r="H11" s="142"/>
      <c r="I11" s="142"/>
      <c r="J11" s="142"/>
      <c r="K11" s="142"/>
      <c r="L11" s="142"/>
      <c r="M11" s="142"/>
    </row>
    <row r="12" spans="1:13" x14ac:dyDescent="0.15">
      <c r="A12" s="346"/>
      <c r="B12" s="346"/>
      <c r="C12" s="142"/>
      <c r="D12" s="142"/>
      <c r="E12" s="142"/>
      <c r="F12" s="142"/>
      <c r="G12" s="142"/>
      <c r="H12" s="142"/>
      <c r="I12" s="142"/>
      <c r="J12" s="142"/>
      <c r="K12" s="142"/>
      <c r="L12" s="142"/>
      <c r="M12" s="142"/>
    </row>
    <row r="13" spans="1:13" ht="16" x14ac:dyDescent="0.15">
      <c r="A13" s="347" t="s">
        <v>9</v>
      </c>
      <c r="B13" s="348"/>
      <c r="C13" s="309"/>
      <c r="D13" s="309"/>
      <c r="E13" s="310"/>
      <c r="F13" s="310"/>
      <c r="G13" s="310"/>
      <c r="H13" s="310"/>
      <c r="I13" s="310"/>
      <c r="J13" s="310"/>
      <c r="K13" s="310"/>
      <c r="L13" s="310"/>
      <c r="M13" s="310"/>
    </row>
    <row r="14" spans="1:13" ht="28" x14ac:dyDescent="0.15">
      <c r="A14" s="344" t="s">
        <v>6</v>
      </c>
      <c r="B14" s="350" t="s">
        <v>10</v>
      </c>
      <c r="C14" s="142"/>
      <c r="D14" s="142"/>
      <c r="E14" s="142"/>
      <c r="F14" s="142"/>
      <c r="G14" s="142"/>
      <c r="H14" s="142"/>
      <c r="I14" s="142"/>
      <c r="J14" s="142"/>
      <c r="K14" s="142"/>
      <c r="L14" s="142"/>
      <c r="M14" s="142"/>
    </row>
    <row r="15" spans="1:13" ht="14" x14ac:dyDescent="0.15">
      <c r="A15" s="344" t="s">
        <v>6</v>
      </c>
      <c r="B15" s="350" t="s">
        <v>11</v>
      </c>
      <c r="C15" s="142"/>
      <c r="D15" s="142"/>
      <c r="E15" s="142"/>
      <c r="F15" s="142"/>
      <c r="G15" s="142"/>
      <c r="H15" s="142"/>
      <c r="I15" s="142"/>
      <c r="J15" s="142"/>
      <c r="K15" s="142"/>
      <c r="L15" s="142"/>
      <c r="M15" s="142"/>
    </row>
    <row r="16" spans="1:13" x14ac:dyDescent="0.15">
      <c r="A16" s="344" t="s">
        <v>6</v>
      </c>
      <c r="B16" s="346" t="s">
        <v>12</v>
      </c>
      <c r="C16" s="142"/>
      <c r="D16" s="142"/>
      <c r="E16" s="142"/>
      <c r="F16" s="142"/>
      <c r="G16" s="142"/>
      <c r="H16" s="142"/>
      <c r="I16" s="142"/>
      <c r="J16" s="142"/>
      <c r="K16" s="142"/>
      <c r="L16" s="142"/>
      <c r="M16" s="142"/>
    </row>
    <row r="17" spans="1:13" ht="28.5" customHeight="1" x14ac:dyDescent="0.15">
      <c r="A17" s="344" t="s">
        <v>6</v>
      </c>
      <c r="B17" s="350" t="s">
        <v>13</v>
      </c>
      <c r="C17" s="142"/>
      <c r="D17" s="142"/>
      <c r="E17" s="142"/>
      <c r="F17" s="142"/>
      <c r="G17" s="142"/>
      <c r="H17" s="142"/>
      <c r="I17" s="142"/>
      <c r="J17" s="142"/>
      <c r="K17" s="142"/>
      <c r="L17" s="142"/>
      <c r="M17" s="142"/>
    </row>
    <row r="18" spans="1:13" ht="15" customHeight="1" x14ac:dyDescent="0.15">
      <c r="A18" s="344"/>
      <c r="B18" s="350" t="s">
        <v>14</v>
      </c>
      <c r="C18" s="142"/>
      <c r="D18" s="142"/>
      <c r="E18" s="142"/>
      <c r="F18" s="142"/>
      <c r="G18" s="142"/>
      <c r="H18" s="142"/>
      <c r="I18" s="142"/>
      <c r="J18" s="142"/>
      <c r="K18" s="142"/>
      <c r="L18" s="142"/>
      <c r="M18" s="142"/>
    </row>
    <row r="19" spans="1:13" ht="14" x14ac:dyDescent="0.15">
      <c r="A19" s="351" t="s">
        <v>15</v>
      </c>
      <c r="B19" s="352"/>
      <c r="C19" s="142"/>
      <c r="D19" s="142"/>
      <c r="E19" s="142"/>
      <c r="F19" s="142"/>
      <c r="G19" s="142"/>
      <c r="H19" s="142"/>
      <c r="I19" s="142"/>
      <c r="J19" s="142"/>
      <c r="K19" s="142"/>
      <c r="L19" s="142"/>
      <c r="M19" s="142"/>
    </row>
    <row r="20" spans="1:13" ht="70" x14ac:dyDescent="0.15">
      <c r="A20" s="344" t="s">
        <v>6</v>
      </c>
      <c r="B20" s="353" t="s">
        <v>16</v>
      </c>
      <c r="C20" s="142"/>
      <c r="D20" s="142"/>
      <c r="E20" s="142"/>
      <c r="F20" s="142"/>
      <c r="G20" s="142"/>
      <c r="H20" s="142"/>
      <c r="I20" s="142"/>
      <c r="J20" s="142"/>
      <c r="K20" s="142"/>
      <c r="L20" s="142"/>
      <c r="M20" s="142"/>
    </row>
    <row r="21" spans="1:13" ht="28" x14ac:dyDescent="0.15">
      <c r="A21" s="344" t="s">
        <v>6</v>
      </c>
      <c r="B21" s="353" t="s">
        <v>17</v>
      </c>
      <c r="C21" s="142"/>
      <c r="D21" s="142"/>
      <c r="E21" s="142"/>
      <c r="F21" s="142"/>
      <c r="G21" s="142"/>
      <c r="H21" s="142"/>
      <c r="I21" s="142"/>
      <c r="J21" s="142"/>
      <c r="K21" s="142"/>
      <c r="L21" s="142"/>
      <c r="M21" s="142"/>
    </row>
    <row r="22" spans="1:13" ht="13" customHeight="1" x14ac:dyDescent="0.15">
      <c r="A22" s="351" t="s">
        <v>18</v>
      </c>
      <c r="B22" s="352"/>
      <c r="C22" s="142"/>
      <c r="D22" s="142"/>
      <c r="E22" s="142"/>
      <c r="F22" s="142"/>
      <c r="G22" s="142"/>
      <c r="H22" s="142"/>
      <c r="I22" s="142"/>
      <c r="J22" s="142"/>
      <c r="K22" s="142"/>
      <c r="L22" s="142"/>
      <c r="M22" s="142"/>
    </row>
    <row r="23" spans="1:13" ht="66" customHeight="1" x14ac:dyDescent="0.15">
      <c r="A23" s="344" t="s">
        <v>6</v>
      </c>
      <c r="B23" s="353" t="s">
        <v>19</v>
      </c>
      <c r="C23" s="142"/>
      <c r="D23" s="142"/>
      <c r="E23" s="142"/>
      <c r="F23" s="142"/>
      <c r="G23" s="142"/>
      <c r="H23" s="142"/>
      <c r="I23" s="142"/>
      <c r="J23" s="142"/>
      <c r="K23" s="142"/>
      <c r="L23" s="142"/>
      <c r="M23" s="142"/>
    </row>
    <row r="24" spans="1:13" ht="28" customHeight="1" x14ac:dyDescent="0.15">
      <c r="A24" s="344" t="s">
        <v>6</v>
      </c>
      <c r="B24" s="353" t="s">
        <v>20</v>
      </c>
    </row>
    <row r="25" spans="1:13" ht="56" x14ac:dyDescent="0.15">
      <c r="A25" s="344" t="s">
        <v>6</v>
      </c>
      <c r="B25" s="353" t="s">
        <v>21</v>
      </c>
    </row>
    <row r="26" spans="1:13" ht="28" x14ac:dyDescent="0.15">
      <c r="A26" s="344" t="s">
        <v>6</v>
      </c>
      <c r="B26" s="353" t="s">
        <v>22</v>
      </c>
    </row>
    <row r="27" spans="1:13" ht="14" x14ac:dyDescent="0.15">
      <c r="A27" s="351" t="s">
        <v>23</v>
      </c>
      <c r="B27" s="352"/>
    </row>
    <row r="28" spans="1:13" ht="51" customHeight="1" x14ac:dyDescent="0.15">
      <c r="A28" s="344" t="s">
        <v>6</v>
      </c>
      <c r="B28" s="353" t="s">
        <v>24</v>
      </c>
    </row>
    <row r="29" spans="1:13" ht="45" customHeight="1" x14ac:dyDescent="0.15">
      <c r="A29" s="344" t="s">
        <v>6</v>
      </c>
      <c r="B29" s="353" t="s">
        <v>25</v>
      </c>
    </row>
    <row r="30" spans="1:13" ht="41" customHeight="1" x14ac:dyDescent="0.15">
      <c r="A30" s="344" t="s">
        <v>6</v>
      </c>
      <c r="B30" s="353" t="s">
        <v>26</v>
      </c>
    </row>
    <row r="31" spans="1:13" ht="70" x14ac:dyDescent="0.2">
      <c r="A31" s="344" t="s">
        <v>6</v>
      </c>
      <c r="B31" s="353" t="s">
        <v>27</v>
      </c>
      <c r="D31" s="105"/>
    </row>
    <row r="32" spans="1:13" ht="42" x14ac:dyDescent="0.15">
      <c r="A32" s="344" t="s">
        <v>6</v>
      </c>
      <c r="B32" s="353" t="s">
        <v>28</v>
      </c>
    </row>
    <row r="33" spans="1:2" ht="42" x14ac:dyDescent="0.15">
      <c r="A33" s="344" t="s">
        <v>6</v>
      </c>
      <c r="B33" s="353" t="s">
        <v>29</v>
      </c>
    </row>
    <row r="34" spans="1:2" x14ac:dyDescent="0.15">
      <c r="A34" s="343"/>
      <c r="B34" s="343"/>
    </row>
    <row r="35" spans="1:2" x14ac:dyDescent="0.15">
      <c r="A35" s="311"/>
      <c r="B35" s="311"/>
    </row>
    <row r="36" spans="1:2" x14ac:dyDescent="0.15">
      <c r="A36" s="311" t="s">
        <v>30</v>
      </c>
      <c r="B36" s="311"/>
    </row>
    <row r="37" spans="1:2" x14ac:dyDescent="0.15">
      <c r="A37" s="311" t="s">
        <v>31</v>
      </c>
      <c r="B37" s="311"/>
    </row>
    <row r="38" spans="1:2" x14ac:dyDescent="0.15">
      <c r="A38" s="311" t="s">
        <v>32</v>
      </c>
      <c r="B38" s="311"/>
    </row>
    <row r="39" spans="1:2" x14ac:dyDescent="0.15">
      <c r="A39" s="311" t="s">
        <v>33</v>
      </c>
      <c r="B39" s="311"/>
    </row>
    <row r="40" spans="1:2" x14ac:dyDescent="0.15">
      <c r="A40" s="311"/>
      <c r="B40" s="311"/>
    </row>
    <row r="41" spans="1:2" x14ac:dyDescent="0.15">
      <c r="A41" s="311" t="s">
        <v>34</v>
      </c>
      <c r="B41" s="311"/>
    </row>
    <row r="42" spans="1:2" x14ac:dyDescent="0.15">
      <c r="A42" s="311" t="s">
        <v>35</v>
      </c>
      <c r="B42" s="311"/>
    </row>
    <row r="43" spans="1:2" x14ac:dyDescent="0.15">
      <c r="A43" s="311" t="s">
        <v>36</v>
      </c>
      <c r="B43" s="311"/>
    </row>
    <row r="44" spans="1:2" x14ac:dyDescent="0.15">
      <c r="A44" s="311" t="s">
        <v>37</v>
      </c>
      <c r="B44" s="311"/>
    </row>
    <row r="45" spans="1:2" x14ac:dyDescent="0.15">
      <c r="A45" s="343"/>
      <c r="B45" s="343"/>
    </row>
    <row r="46" spans="1:2" x14ac:dyDescent="0.15">
      <c r="A46" s="311" t="s">
        <v>207</v>
      </c>
      <c r="B46" s="343"/>
    </row>
    <row r="47" spans="1:2" x14ac:dyDescent="0.15">
      <c r="A47" s="311" t="s">
        <v>208</v>
      </c>
      <c r="B47" s="343"/>
    </row>
    <row r="48" spans="1:2" x14ac:dyDescent="0.15">
      <c r="A48" s="343"/>
      <c r="B48" s="343"/>
    </row>
    <row r="49" spans="1:2" x14ac:dyDescent="0.15">
      <c r="A49" s="343"/>
      <c r="B49" s="343"/>
    </row>
    <row r="50" spans="1:2" x14ac:dyDescent="0.15">
      <c r="A50" s="343"/>
      <c r="B50" s="343"/>
    </row>
    <row r="51" spans="1:2" x14ac:dyDescent="0.15">
      <c r="A51" s="343"/>
      <c r="B51" s="343"/>
    </row>
    <row r="52" spans="1:2" x14ac:dyDescent="0.15">
      <c r="A52" s="343"/>
      <c r="B52" s="343"/>
    </row>
    <row r="53" spans="1:2" x14ac:dyDescent="0.15">
      <c r="A53" s="343"/>
      <c r="B53" s="343"/>
    </row>
    <row r="54" spans="1:2" x14ac:dyDescent="0.15">
      <c r="A54" s="343"/>
      <c r="B54" s="343"/>
    </row>
    <row r="55" spans="1:2" x14ac:dyDescent="0.15">
      <c r="A55" s="343"/>
      <c r="B55" s="343"/>
    </row>
    <row r="56" spans="1:2" x14ac:dyDescent="0.15">
      <c r="A56" s="343"/>
      <c r="B56" s="343"/>
    </row>
    <row r="57" spans="1:2" x14ac:dyDescent="0.15">
      <c r="A57" s="343"/>
      <c r="B57" s="343"/>
    </row>
    <row r="58" spans="1:2" x14ac:dyDescent="0.15">
      <c r="A58" s="343"/>
      <c r="B58" s="343"/>
    </row>
    <row r="59" spans="1:2" x14ac:dyDescent="0.15">
      <c r="A59" s="343"/>
      <c r="B59" s="343"/>
    </row>
  </sheetData>
  <sheetProtection sheet="1" objects="1" scenarios="1"/>
  <phoneticPr fontId="1" type="noConversion"/>
  <pageMargins left="0.75" right="0.75" top="1" bottom="1" header="0.5" footer="0.5"/>
  <pageSetup paperSize="9"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tabColor rgb="FFFFFF00"/>
    <pageSetUpPr fitToPage="1"/>
  </sheetPr>
  <dimension ref="A1:AK212"/>
  <sheetViews>
    <sheetView showGridLines="0" tabSelected="1" topLeftCell="A156" zoomScale="90" zoomScaleNormal="90" workbookViewId="0">
      <selection activeCell="G177" sqref="G177"/>
    </sheetView>
  </sheetViews>
  <sheetFormatPr baseColWidth="10" defaultColWidth="9.1640625" defaultRowHeight="13" x14ac:dyDescent="0.15"/>
  <cols>
    <col min="1" max="1" width="6.1640625" style="1" customWidth="1"/>
    <col min="2" max="2" width="53.6640625" style="1" customWidth="1"/>
    <col min="3" max="3" width="39.6640625" style="1" customWidth="1"/>
    <col min="4" max="5" width="22.6640625" style="1" customWidth="1"/>
    <col min="6" max="6" width="22.83203125" style="1" customWidth="1"/>
    <col min="7" max="8" width="14.6640625" style="1" customWidth="1"/>
    <col min="9" max="9" width="17" style="1" customWidth="1"/>
    <col min="10" max="21" width="14.6640625" style="1" customWidth="1"/>
    <col min="22" max="22" width="16.6640625" style="1" customWidth="1"/>
    <col min="23" max="23" width="18.33203125" style="1" customWidth="1"/>
    <col min="24" max="24" width="24.1640625" style="1" customWidth="1"/>
    <col min="25" max="25" width="20.83203125" style="1" customWidth="1"/>
    <col min="26" max="26" width="19.33203125" style="1" customWidth="1"/>
    <col min="27" max="27" width="19" style="1" customWidth="1"/>
    <col min="28" max="28" width="23" style="1" customWidth="1"/>
    <col min="29" max="29" width="24.5" style="1" customWidth="1"/>
    <col min="30" max="36" width="12.6640625" style="1" customWidth="1"/>
    <col min="37" max="37" width="21.5" style="1" customWidth="1"/>
    <col min="38" max="16384" width="9.1640625" style="1"/>
  </cols>
  <sheetData>
    <row r="1" spans="1:14" customFormat="1" ht="33" customHeight="1" x14ac:dyDescent="0.15">
      <c r="A1" s="32" t="s">
        <v>215</v>
      </c>
      <c r="C1" s="33"/>
      <c r="D1" s="33"/>
      <c r="E1" s="33"/>
      <c r="F1" s="33"/>
      <c r="G1" s="33"/>
      <c r="H1" s="33"/>
      <c r="I1" s="33"/>
      <c r="J1" s="33"/>
      <c r="K1" s="33"/>
      <c r="L1" s="33"/>
      <c r="M1" s="33"/>
      <c r="N1" s="33"/>
    </row>
    <row r="2" spans="1:14" customFormat="1" ht="15" customHeight="1" x14ac:dyDescent="0.15">
      <c r="A2" s="32"/>
      <c r="C2" s="33"/>
      <c r="D2" s="33"/>
      <c r="E2" s="33"/>
      <c r="F2" s="33"/>
      <c r="G2" s="33"/>
      <c r="H2" s="33"/>
      <c r="I2" s="33"/>
      <c r="J2" s="33"/>
      <c r="K2" s="33"/>
      <c r="L2" s="33"/>
      <c r="M2" s="33"/>
      <c r="N2" s="33"/>
    </row>
    <row r="3" spans="1:14" s="35" customFormat="1" ht="18.75" customHeight="1" x14ac:dyDescent="0.15">
      <c r="A3" s="40" t="s">
        <v>38</v>
      </c>
      <c r="C3" s="36"/>
      <c r="D3" s="36"/>
      <c r="E3" s="36"/>
      <c r="F3" s="36"/>
      <c r="G3" s="36"/>
      <c r="H3" s="36"/>
      <c r="I3" s="36"/>
      <c r="J3" s="36"/>
      <c r="K3" s="36"/>
      <c r="L3" s="36"/>
      <c r="M3" s="36"/>
      <c r="N3" s="36"/>
    </row>
    <row r="4" spans="1:14" s="35" customFormat="1" ht="18" x14ac:dyDescent="0.15">
      <c r="A4" s="112" t="s">
        <v>39</v>
      </c>
      <c r="B4" s="112"/>
      <c r="C4" s="472"/>
      <c r="D4" s="473"/>
      <c r="E4" s="473"/>
      <c r="F4" s="473"/>
      <c r="G4" s="36"/>
      <c r="H4" s="37"/>
      <c r="J4" s="36"/>
      <c r="K4" s="36"/>
      <c r="L4" s="36"/>
      <c r="M4" s="36"/>
      <c r="N4" s="36"/>
    </row>
    <row r="5" spans="1:14" s="35" customFormat="1" ht="18" x14ac:dyDescent="0.15">
      <c r="A5" s="112" t="s">
        <v>40</v>
      </c>
      <c r="B5" s="112"/>
      <c r="C5" s="472"/>
      <c r="D5" s="473"/>
      <c r="E5" s="473"/>
      <c r="F5" s="473"/>
      <c r="G5" s="36"/>
      <c r="H5" s="36"/>
      <c r="I5" s="36"/>
      <c r="J5" s="36"/>
      <c r="K5" s="36"/>
      <c r="L5" s="36"/>
      <c r="M5" s="36"/>
      <c r="N5" s="36"/>
    </row>
    <row r="6" spans="1:14" s="35" customFormat="1" ht="18" x14ac:dyDescent="0.15">
      <c r="A6" s="112" t="s">
        <v>41</v>
      </c>
      <c r="B6" s="112"/>
      <c r="C6" s="472"/>
      <c r="D6" s="473"/>
      <c r="E6" s="473"/>
      <c r="F6" s="473"/>
      <c r="G6" s="36"/>
      <c r="H6" s="36"/>
      <c r="I6" s="36"/>
      <c r="J6" s="36"/>
      <c r="K6" s="36"/>
      <c r="L6" s="36"/>
      <c r="M6" s="36"/>
      <c r="N6" s="36"/>
    </row>
    <row r="7" spans="1:14" s="35" customFormat="1" ht="18" x14ac:dyDescent="0.15">
      <c r="A7" s="112" t="s">
        <v>42</v>
      </c>
      <c r="B7" s="112"/>
      <c r="C7" s="360"/>
      <c r="D7" s="331"/>
      <c r="E7" s="331"/>
      <c r="F7" s="331"/>
      <c r="G7" s="36"/>
      <c r="H7" s="36"/>
      <c r="I7" s="36"/>
      <c r="J7" s="36"/>
      <c r="K7" s="36"/>
      <c r="L7" s="36"/>
      <c r="M7" s="36"/>
      <c r="N7" s="36"/>
    </row>
    <row r="8" spans="1:14" s="35" customFormat="1" ht="18" x14ac:dyDescent="0.15">
      <c r="A8" s="112" t="s">
        <v>43</v>
      </c>
      <c r="B8" s="112"/>
      <c r="C8" s="360"/>
      <c r="D8" s="331"/>
      <c r="E8" s="331"/>
      <c r="F8" s="331"/>
      <c r="G8" s="36"/>
      <c r="H8" s="36"/>
      <c r="I8" s="36"/>
      <c r="J8" s="36"/>
      <c r="K8" s="36"/>
      <c r="L8" s="36"/>
      <c r="M8" s="36"/>
      <c r="N8" s="36"/>
    </row>
    <row r="9" spans="1:14" s="35" customFormat="1" ht="18" x14ac:dyDescent="0.15">
      <c r="A9" s="112" t="s">
        <v>44</v>
      </c>
      <c r="B9" s="112"/>
      <c r="C9" s="373" t="str">
        <f>IF(OR(C7="",C8=""),"Vul cel C7 en C8 in",(YEAR(C8)-YEAR(C7))*12+MONTH(C8)-MONTH(C7)+1)</f>
        <v>Vul cel C7 en C8 in</v>
      </c>
      <c r="D9" s="374"/>
      <c r="E9" s="374"/>
      <c r="F9" s="374"/>
      <c r="G9" s="36"/>
      <c r="H9" s="36"/>
      <c r="I9" s="36"/>
      <c r="J9" s="36"/>
      <c r="K9" s="36"/>
      <c r="L9" s="36"/>
      <c r="M9" s="36"/>
      <c r="N9" s="36"/>
    </row>
    <row r="10" spans="1:14" s="35" customFormat="1" ht="18" x14ac:dyDescent="0.15">
      <c r="A10" s="112" t="s">
        <v>45</v>
      </c>
      <c r="B10" s="112"/>
      <c r="C10" s="488" t="str" cm="1">
        <f t="array" ref="C10">IF(C9="Vul cel C7 en C8 in","Vul cel C7 en C8 in",_xlfn.IFS(C9=0,0,C9&lt;=18,1,C9&lt;=30,2,C9&lt;=42,3,C9&lt;=48,4,C9&gt;48,5))</f>
        <v>Vul cel C7 en C8 in</v>
      </c>
      <c r="D10" s="489"/>
      <c r="E10" s="489"/>
      <c r="F10" s="489"/>
      <c r="G10" s="36"/>
      <c r="H10" s="36"/>
      <c r="I10" s="36"/>
      <c r="J10" s="36"/>
      <c r="K10" s="36"/>
      <c r="L10" s="36"/>
      <c r="M10" s="36"/>
      <c r="N10" s="36"/>
    </row>
    <row r="11" spans="1:14" s="35" customFormat="1" ht="18" x14ac:dyDescent="0.15">
      <c r="A11" s="112" t="s">
        <v>46</v>
      </c>
      <c r="B11" s="112"/>
      <c r="C11" s="474">
        <f>L145</f>
        <v>0</v>
      </c>
      <c r="D11" s="475"/>
      <c r="E11" s="475"/>
      <c r="F11" s="475"/>
      <c r="G11" s="36"/>
      <c r="H11" s="36"/>
      <c r="I11" s="36"/>
      <c r="J11" s="36"/>
      <c r="K11" s="36"/>
      <c r="L11" s="36"/>
      <c r="M11" s="36"/>
      <c r="N11" s="36"/>
    </row>
    <row r="12" spans="1:14" customFormat="1" x14ac:dyDescent="0.15">
      <c r="A12" s="35"/>
      <c r="B12" s="38"/>
      <c r="C12" s="38"/>
      <c r="D12" s="38"/>
      <c r="E12" s="38"/>
      <c r="F12" s="39"/>
    </row>
    <row r="13" spans="1:14" customFormat="1" ht="21" thickBot="1" x14ac:dyDescent="0.2">
      <c r="A13" s="40" t="s">
        <v>47</v>
      </c>
      <c r="B13" s="38"/>
      <c r="C13" s="38"/>
      <c r="D13" s="38"/>
      <c r="E13" s="38"/>
      <c r="F13" s="39"/>
    </row>
    <row r="14" spans="1:14" customFormat="1" ht="16" x14ac:dyDescent="0.15">
      <c r="A14" s="335"/>
      <c r="B14" s="336" t="s">
        <v>48</v>
      </c>
      <c r="C14" s="34"/>
      <c r="D14" s="202"/>
      <c r="E14" s="38"/>
      <c r="F14" s="39"/>
    </row>
    <row r="15" spans="1:14" customFormat="1" ht="16" x14ac:dyDescent="0.15">
      <c r="A15" s="379">
        <v>1</v>
      </c>
      <c r="B15" s="375"/>
      <c r="C15" s="334"/>
      <c r="D15" s="202"/>
      <c r="E15" s="38"/>
      <c r="F15" s="39"/>
    </row>
    <row r="16" spans="1:14" customFormat="1" ht="16" x14ac:dyDescent="0.15">
      <c r="A16" s="379">
        <v>2</v>
      </c>
      <c r="B16" s="376"/>
      <c r="C16" s="334"/>
      <c r="D16" s="202"/>
      <c r="E16" s="38"/>
      <c r="F16" s="39"/>
    </row>
    <row r="17" spans="1:20" customFormat="1" ht="16" x14ac:dyDescent="0.15">
      <c r="A17" s="379">
        <v>3</v>
      </c>
      <c r="B17" s="376"/>
      <c r="C17" s="334"/>
      <c r="D17" s="202"/>
      <c r="E17" s="38"/>
      <c r="F17" s="39"/>
    </row>
    <row r="18" spans="1:20" customFormat="1" ht="16" x14ac:dyDescent="0.15">
      <c r="A18" s="380">
        <v>4</v>
      </c>
      <c r="B18" s="377"/>
      <c r="C18" s="334"/>
      <c r="D18" s="202"/>
      <c r="E18" s="38"/>
      <c r="F18" s="39"/>
    </row>
    <row r="19" spans="1:20" customFormat="1" ht="17" thickBot="1" x14ac:dyDescent="0.2">
      <c r="A19" s="381"/>
      <c r="B19" s="378"/>
      <c r="C19" s="334"/>
      <c r="D19" s="202"/>
      <c r="E19" s="38"/>
      <c r="F19" s="39"/>
    </row>
    <row r="20" spans="1:20" customFormat="1" x14ac:dyDescent="0.15">
      <c r="A20" s="35"/>
      <c r="B20" s="39"/>
      <c r="C20" s="35"/>
      <c r="D20" s="202"/>
      <c r="E20" s="38"/>
      <c r="F20" s="39"/>
    </row>
    <row r="21" spans="1:20" customFormat="1" x14ac:dyDescent="0.15">
      <c r="A21" s="35"/>
      <c r="B21" s="39"/>
      <c r="C21" s="35"/>
      <c r="D21" s="202"/>
      <c r="E21" s="38"/>
      <c r="F21" s="39"/>
    </row>
    <row r="22" spans="1:20" customFormat="1" x14ac:dyDescent="0.15">
      <c r="A22" s="35"/>
      <c r="B22" s="38"/>
      <c r="C22" s="38"/>
      <c r="D22" s="38"/>
      <c r="E22" s="38"/>
      <c r="F22" s="39"/>
    </row>
    <row r="23" spans="1:20" customFormat="1" ht="20" x14ac:dyDescent="0.15">
      <c r="A23" s="40" t="s">
        <v>210</v>
      </c>
      <c r="B23" s="38"/>
      <c r="C23" s="38"/>
      <c r="D23" s="38"/>
      <c r="E23" s="38"/>
      <c r="F23" s="39"/>
    </row>
    <row r="24" spans="1:20" ht="14" thickBot="1" x14ac:dyDescent="0.2"/>
    <row r="25" spans="1:20" s="4" customFormat="1" ht="23.25" customHeight="1" x14ac:dyDescent="0.15">
      <c r="A25" s="207" t="s">
        <v>49</v>
      </c>
      <c r="B25" s="205" t="s">
        <v>50</v>
      </c>
      <c r="C25" s="10"/>
      <c r="D25" s="10"/>
      <c r="E25" s="10"/>
      <c r="F25" s="12" t="s">
        <v>51</v>
      </c>
      <c r="G25" s="11"/>
      <c r="H25" s="11"/>
      <c r="I25" s="12" t="s">
        <v>52</v>
      </c>
      <c r="J25" s="13"/>
      <c r="K25" s="13"/>
      <c r="L25" s="26"/>
      <c r="S25" s="121"/>
      <c r="T25" s="121"/>
    </row>
    <row r="26" spans="1:20" s="2" customFormat="1" ht="21" customHeight="1" x14ac:dyDescent="0.15">
      <c r="B26" s="119" t="s">
        <v>53</v>
      </c>
      <c r="C26" s="120" t="s">
        <v>54</v>
      </c>
      <c r="D26" s="22" t="s">
        <v>55</v>
      </c>
      <c r="E26" s="77" t="s">
        <v>56</v>
      </c>
      <c r="F26" s="78" t="s">
        <v>57</v>
      </c>
      <c r="G26" s="77" t="s">
        <v>58</v>
      </c>
      <c r="H26" s="77"/>
      <c r="I26" s="78" t="s">
        <v>57</v>
      </c>
      <c r="J26" s="79" t="s">
        <v>58</v>
      </c>
      <c r="K26" s="18"/>
      <c r="L26" s="27"/>
      <c r="S26" s="121"/>
      <c r="T26" s="121"/>
    </row>
    <row r="27" spans="1:20" s="4" customFormat="1" ht="15.5" customHeight="1" x14ac:dyDescent="0.15">
      <c r="B27" s="41" t="s">
        <v>59</v>
      </c>
      <c r="C27" s="103"/>
      <c r="D27" s="100"/>
      <c r="E27" s="101"/>
      <c r="F27" s="104"/>
      <c r="G27" s="101"/>
      <c r="H27" s="82"/>
      <c r="I27" s="104"/>
      <c r="J27" s="101"/>
      <c r="K27" s="31"/>
      <c r="L27" s="28"/>
      <c r="S27" s="121"/>
      <c r="T27" s="121"/>
    </row>
    <row r="28" spans="1:20" s="4" customFormat="1" ht="15.5" customHeight="1" x14ac:dyDescent="0.15">
      <c r="B28" s="118" t="s">
        <v>60</v>
      </c>
      <c r="C28" s="70"/>
      <c r="D28" s="71"/>
      <c r="E28" s="80" t="str">
        <f t="shared" ref="E28:E32" si="0">IF(C28="Vastuurtarief",60,"")</f>
        <v/>
      </c>
      <c r="F28" s="81"/>
      <c r="G28" s="382">
        <f>IF($E28="",0,$E28)*F28*IF(OR($C28="Loonkosten + 50% directe opslagsystematiek"),1.5,1)</f>
        <v>0</v>
      </c>
      <c r="H28" s="383"/>
      <c r="I28" s="81"/>
      <c r="J28" s="382">
        <f>IF($E28="",0,$E28)*I28*IF(OR($C28="Loonkosten + 50% directe opslagsystematiek"),1.5,1)</f>
        <v>0</v>
      </c>
      <c r="K28" s="384"/>
      <c r="L28" s="385"/>
      <c r="S28" s="121"/>
      <c r="T28" s="121"/>
    </row>
    <row r="29" spans="1:20" s="4" customFormat="1" ht="15.5" customHeight="1" x14ac:dyDescent="0.15">
      <c r="B29" s="118" t="s">
        <v>60</v>
      </c>
      <c r="C29" s="70"/>
      <c r="D29" s="71"/>
      <c r="E29" s="80" t="str">
        <f t="shared" si="0"/>
        <v/>
      </c>
      <c r="F29" s="81"/>
      <c r="G29" s="382">
        <f>IF($E29="",0,$E29)*F29*IF(OR($C29="Loonkosten + 50% directe opslagsystematiek"),1.5,1)</f>
        <v>0</v>
      </c>
      <c r="H29" s="383"/>
      <c r="I29" s="81"/>
      <c r="J29" s="382">
        <f>IF($E29="",0,$E29)*I29*IF(OR($C29="Loonkosten + 50% directe opslagsystematiek"),1.5,1)</f>
        <v>0</v>
      </c>
      <c r="K29" s="384"/>
      <c r="L29" s="385"/>
      <c r="S29" s="121"/>
      <c r="T29" s="121"/>
    </row>
    <row r="30" spans="1:20" s="4" customFormat="1" ht="15.5" customHeight="1" x14ac:dyDescent="0.15">
      <c r="B30" s="118" t="s">
        <v>60</v>
      </c>
      <c r="C30" s="70"/>
      <c r="D30" s="72"/>
      <c r="E30" s="80" t="str">
        <f t="shared" si="0"/>
        <v/>
      </c>
      <c r="F30" s="84"/>
      <c r="G30" s="382">
        <f>IF($E30="",0,$E30)*F30*IF(OR($C30="Loonkosten + 50% directe opslagsystematiek"),1.5,1)</f>
        <v>0</v>
      </c>
      <c r="H30" s="383"/>
      <c r="I30" s="84"/>
      <c r="J30" s="382">
        <f>IF($E30="",0,$E30)*I30*IF(OR($C30="Loonkosten + 50% directe opslagsystematiek"),1.5,1)</f>
        <v>0</v>
      </c>
      <c r="K30" s="384"/>
      <c r="L30" s="385"/>
      <c r="S30" s="121"/>
      <c r="T30" s="121"/>
    </row>
    <row r="31" spans="1:20" s="4" customFormat="1" ht="15.5" customHeight="1" x14ac:dyDescent="0.15">
      <c r="B31" s="118" t="s">
        <v>60</v>
      </c>
      <c r="C31" s="70"/>
      <c r="D31" s="72"/>
      <c r="E31" s="80" t="str">
        <f t="shared" si="0"/>
        <v/>
      </c>
      <c r="F31" s="84"/>
      <c r="G31" s="382">
        <f>IF($E31="",0,$E31)*F31*IF(OR($C31="Loonkosten + 50% directe opslagsystematiek"),1.5,1)</f>
        <v>0</v>
      </c>
      <c r="H31" s="383"/>
      <c r="I31" s="84"/>
      <c r="J31" s="382">
        <f>IF($E31="",0,$E31)*I31*IF(OR($C31="Loonkosten + 50% directe opslagsystematiek"),1.5,1)</f>
        <v>0</v>
      </c>
      <c r="K31" s="384"/>
      <c r="L31" s="385"/>
      <c r="S31" s="121"/>
      <c r="T31" s="121"/>
    </row>
    <row r="32" spans="1:20" s="4" customFormat="1" ht="15.5" customHeight="1" x14ac:dyDescent="0.15">
      <c r="B32" s="386" t="s">
        <v>61</v>
      </c>
      <c r="C32" s="387"/>
      <c r="D32" s="387"/>
      <c r="E32" s="354" t="str">
        <f t="shared" si="0"/>
        <v/>
      </c>
      <c r="F32" s="388"/>
      <c r="G32" s="389"/>
      <c r="H32" s="383"/>
      <c r="I32" s="388"/>
      <c r="J32" s="389"/>
      <c r="K32" s="384"/>
      <c r="L32" s="385"/>
      <c r="S32" s="121"/>
      <c r="T32" s="121"/>
    </row>
    <row r="33" spans="2:20" s="4" customFormat="1" ht="15.5" customHeight="1" x14ac:dyDescent="0.15">
      <c r="B33" s="114" t="s">
        <v>62</v>
      </c>
      <c r="C33" s="70"/>
      <c r="D33" s="72"/>
      <c r="E33" s="80" t="str">
        <f t="shared" ref="E33:E41" si="1">IF(C33="Vastuurtarief",60,"")</f>
        <v/>
      </c>
      <c r="F33" s="84"/>
      <c r="G33" s="382">
        <f>IF($E33="",0,$E33)*F33*IF(OR($C33="Loonkosten + 50% directe opslagsystematiek"),1.5,1)</f>
        <v>0</v>
      </c>
      <c r="H33" s="383"/>
      <c r="I33" s="84"/>
      <c r="J33" s="382">
        <f>IF($E33="",0,$E33)*I33*IF(OR($C33="Loonkosten + 50% directe opslagsystematiek"),1.5,1)</f>
        <v>0</v>
      </c>
      <c r="K33" s="384"/>
      <c r="L33" s="385"/>
      <c r="S33" s="121"/>
      <c r="T33" s="121"/>
    </row>
    <row r="34" spans="2:20" s="4" customFormat="1" ht="15.5" customHeight="1" x14ac:dyDescent="0.15">
      <c r="B34" s="114" t="s">
        <v>62</v>
      </c>
      <c r="C34" s="70"/>
      <c r="D34" s="72"/>
      <c r="E34" s="80" t="str">
        <f t="shared" si="1"/>
        <v/>
      </c>
      <c r="F34" s="84"/>
      <c r="G34" s="382">
        <f>IF($E34="",0,$E34)*F34*IF(OR($C34="Loonkosten + 50% directe opslagsystematiek"),1.5,1)</f>
        <v>0</v>
      </c>
      <c r="H34" s="383"/>
      <c r="I34" s="84"/>
      <c r="J34" s="382">
        <f>IF($E34="",0,$E34)*I34*IF(OR($C34="Loonkosten + 50% directe opslagsystematiek"),1.5,1)</f>
        <v>0</v>
      </c>
      <c r="K34" s="384"/>
      <c r="L34" s="385"/>
      <c r="S34" s="121"/>
      <c r="T34" s="121"/>
    </row>
    <row r="35" spans="2:20" s="4" customFormat="1" ht="15.5" customHeight="1" x14ac:dyDescent="0.15">
      <c r="B35" s="114" t="s">
        <v>62</v>
      </c>
      <c r="C35" s="70"/>
      <c r="D35" s="72"/>
      <c r="E35" s="80" t="str">
        <f t="shared" si="1"/>
        <v/>
      </c>
      <c r="F35" s="84"/>
      <c r="G35" s="382">
        <f>IF($E35="",0,$E35)*F35*IF(OR($C35="Loonkosten + 50% directe opslagsystematiek"),1.5,1)</f>
        <v>0</v>
      </c>
      <c r="H35" s="383"/>
      <c r="I35" s="84"/>
      <c r="J35" s="382">
        <f>IF($E35="",0,$E35)*I35*IF(OR($C35="Loonkosten + 50% directe opslagsystematiek"),1.5,1)</f>
        <v>0</v>
      </c>
      <c r="K35" s="384"/>
      <c r="L35" s="385"/>
      <c r="S35" s="121"/>
      <c r="T35" s="121"/>
    </row>
    <row r="36" spans="2:20" s="4" customFormat="1" ht="15.5" customHeight="1" x14ac:dyDescent="0.15">
      <c r="B36" s="114" t="s">
        <v>62</v>
      </c>
      <c r="C36" s="70"/>
      <c r="D36" s="72"/>
      <c r="E36" s="80" t="str">
        <f t="shared" si="1"/>
        <v/>
      </c>
      <c r="F36" s="84"/>
      <c r="G36" s="382">
        <f>IF($E36="",0,$E36)*F36*IF(OR($C36="Loonkosten + 50% directe opslagsystematiek"),1.5,1)</f>
        <v>0</v>
      </c>
      <c r="H36" s="383"/>
      <c r="I36" s="84"/>
      <c r="J36" s="382">
        <f>IF($E36="",0,$E36)*I36*IF(OR($C36="Loonkosten + 50% directe opslagsystematiek"),1.5,1)</f>
        <v>0</v>
      </c>
      <c r="K36" s="384"/>
      <c r="L36" s="385"/>
      <c r="S36" s="121"/>
      <c r="T36" s="121"/>
    </row>
    <row r="37" spans="2:20" s="4" customFormat="1" ht="15.5" customHeight="1" x14ac:dyDescent="0.15">
      <c r="B37" s="123" t="s">
        <v>63</v>
      </c>
      <c r="C37" s="387"/>
      <c r="D37" s="387"/>
      <c r="E37" s="389" t="str">
        <f t="shared" si="1"/>
        <v/>
      </c>
      <c r="F37" s="388"/>
      <c r="G37" s="389"/>
      <c r="H37" s="383"/>
      <c r="I37" s="388"/>
      <c r="J37" s="389"/>
      <c r="K37" s="384"/>
      <c r="L37" s="385"/>
      <c r="S37" s="121"/>
      <c r="T37" s="121"/>
    </row>
    <row r="38" spans="2:20" s="4" customFormat="1" ht="15.5" customHeight="1" x14ac:dyDescent="0.15">
      <c r="B38" s="124" t="s">
        <v>62</v>
      </c>
      <c r="C38" s="70"/>
      <c r="D38" s="72"/>
      <c r="E38" s="80" t="str">
        <f t="shared" si="1"/>
        <v/>
      </c>
      <c r="F38" s="84"/>
      <c r="G38" s="382">
        <f>IF($E38="",0,$E38)*F38*IF(OR($C38="Loonkosten + 50% directe opslagsystematiek"),1.5,1)</f>
        <v>0</v>
      </c>
      <c r="H38" s="383"/>
      <c r="I38" s="84"/>
      <c r="J38" s="382">
        <f>IF($E38="",0,$E38)*I38*IF(OR($C38="Loonkosten + 50% directe opslagsystematiek"),1.5,1)</f>
        <v>0</v>
      </c>
      <c r="K38" s="384"/>
      <c r="L38" s="385"/>
      <c r="S38" s="121"/>
      <c r="T38" s="121"/>
    </row>
    <row r="39" spans="2:20" s="4" customFormat="1" ht="15.5" customHeight="1" x14ac:dyDescent="0.15">
      <c r="B39" s="124" t="s">
        <v>62</v>
      </c>
      <c r="C39" s="70"/>
      <c r="D39" s="72"/>
      <c r="E39" s="80" t="str">
        <f>IF(C39="Vastuurtarief",60,"")</f>
        <v/>
      </c>
      <c r="F39" s="84"/>
      <c r="G39" s="382">
        <f>IF($E39="",0,$E39)*F39*IF(OR($C39="Loonkosten + 50% directe opslagsystematiek"),1.5,1)</f>
        <v>0</v>
      </c>
      <c r="H39" s="383"/>
      <c r="I39" s="84"/>
      <c r="J39" s="382">
        <f>IF($E39="",0,$E39)*I39*IF(OR($C39="Loonkosten + 50% directe opslagsystematiek"),1.5,1)</f>
        <v>0</v>
      </c>
      <c r="K39" s="384"/>
      <c r="L39" s="385"/>
      <c r="S39" s="121"/>
      <c r="T39" s="121"/>
    </row>
    <row r="40" spans="2:20" s="4" customFormat="1" ht="15.5" customHeight="1" x14ac:dyDescent="0.15">
      <c r="B40" s="124" t="s">
        <v>62</v>
      </c>
      <c r="C40" s="70"/>
      <c r="D40" s="72"/>
      <c r="E40" s="80" t="str">
        <f>IF(C40="Vastuurtarief",60,"")</f>
        <v/>
      </c>
      <c r="F40" s="84"/>
      <c r="G40" s="382">
        <f>IF($E40="",0,$E40)*F40*IF(OR($C40="Loonkosten + 50% directe opslagsystematiek"),1.5,1)</f>
        <v>0</v>
      </c>
      <c r="H40" s="383"/>
      <c r="I40" s="84"/>
      <c r="J40" s="382">
        <f>IF($E40="",0,$E40)*I40*IF(OR($C40="Loonkosten + 50% directe opslagsystematiek"),1.5,1)</f>
        <v>0</v>
      </c>
      <c r="K40" s="384"/>
      <c r="L40" s="385"/>
      <c r="S40" s="121"/>
      <c r="T40" s="121"/>
    </row>
    <row r="41" spans="2:20" s="4" customFormat="1" ht="15.5" customHeight="1" x14ac:dyDescent="0.15">
      <c r="B41" s="124" t="s">
        <v>62</v>
      </c>
      <c r="C41" s="70"/>
      <c r="D41" s="72"/>
      <c r="E41" s="80" t="str">
        <f t="shared" si="1"/>
        <v/>
      </c>
      <c r="F41" s="84"/>
      <c r="G41" s="382">
        <f>IF($E41="",0,$E41)*F41*IF(OR($C41="Loonkosten + 50% directe opslagsystematiek"),1.5,1)</f>
        <v>0</v>
      </c>
      <c r="H41" s="383"/>
      <c r="I41" s="84"/>
      <c r="J41" s="382">
        <f>IF($E41="",0,$E41)*I41*IF(OR($C41="Loonkosten + 50% directe opslagsystematiek"),1.5,1)</f>
        <v>0</v>
      </c>
      <c r="K41" s="384"/>
      <c r="L41" s="385"/>
      <c r="S41" s="121"/>
      <c r="T41" s="121"/>
    </row>
    <row r="42" spans="2:20" s="4" customFormat="1" ht="15.5" customHeight="1" x14ac:dyDescent="0.15">
      <c r="B42" s="390" t="s">
        <v>64</v>
      </c>
      <c r="C42" s="387"/>
      <c r="D42" s="387"/>
      <c r="E42" s="389"/>
      <c r="F42" s="388"/>
      <c r="G42" s="389"/>
      <c r="H42" s="383"/>
      <c r="I42" s="388"/>
      <c r="J42" s="389"/>
      <c r="K42" s="384"/>
      <c r="L42" s="385"/>
      <c r="S42" s="121"/>
      <c r="T42" s="121"/>
    </row>
    <row r="43" spans="2:20" s="4" customFormat="1" ht="15.5" customHeight="1" x14ac:dyDescent="0.15">
      <c r="B43" s="113" t="s">
        <v>65</v>
      </c>
      <c r="C43" s="70"/>
      <c r="D43" s="72"/>
      <c r="E43" s="80" t="str">
        <f t="shared" ref="E43:E46" si="2">IF(C43="Vastuurtarief",60,"")</f>
        <v/>
      </c>
      <c r="F43" s="84"/>
      <c r="G43" s="382">
        <f>IF($E43="",0,$E43)*F43*IF(OR($C43="Loonkosten + 50% directe opslagsystematiek"),1.5,1)</f>
        <v>0</v>
      </c>
      <c r="H43" s="383"/>
      <c r="I43" s="84"/>
      <c r="J43" s="382">
        <f>IF($E43="",0,$E43)*I43*IF(OR($C43="Loonkosten + 50% directe opslagsystematiek"),1.5,1)</f>
        <v>0</v>
      </c>
      <c r="K43" s="384"/>
      <c r="L43" s="385"/>
      <c r="S43" s="121"/>
      <c r="T43" s="121"/>
    </row>
    <row r="44" spans="2:20" s="4" customFormat="1" ht="15.5" customHeight="1" x14ac:dyDescent="0.15">
      <c r="B44" s="113" t="s">
        <v>65</v>
      </c>
      <c r="C44" s="70"/>
      <c r="D44" s="72"/>
      <c r="E44" s="80" t="str">
        <f t="shared" si="2"/>
        <v/>
      </c>
      <c r="F44" s="84"/>
      <c r="G44" s="382">
        <f>IF($E44="",0,$E44)*F44*IF(OR($C44="Loonkosten + 50% directe opslagsystematiek"),1.5,1)</f>
        <v>0</v>
      </c>
      <c r="H44" s="383"/>
      <c r="I44" s="84"/>
      <c r="J44" s="382">
        <f>IF($E44="",0,$E44)*I44*IF(OR($C44="Loonkosten + 50% directe opslagsystematiek"),1.5,1)</f>
        <v>0</v>
      </c>
      <c r="K44" s="384"/>
      <c r="L44" s="385"/>
      <c r="S44" s="121"/>
      <c r="T44" s="121"/>
    </row>
    <row r="45" spans="2:20" s="4" customFormat="1" ht="15.5" customHeight="1" x14ac:dyDescent="0.15">
      <c r="B45" s="117" t="s">
        <v>65</v>
      </c>
      <c r="C45" s="70"/>
      <c r="D45" s="72"/>
      <c r="E45" s="80" t="str">
        <f t="shared" si="2"/>
        <v/>
      </c>
      <c r="F45" s="84"/>
      <c r="G45" s="382">
        <f>IF($E45="",0,$E45)*F45*IF(OR($C45="Loonkosten + 50% directe opslagsystematiek"),1.5,1)</f>
        <v>0</v>
      </c>
      <c r="H45" s="383"/>
      <c r="I45" s="84"/>
      <c r="J45" s="382">
        <f>IF($E45="",0,$E45)*I45*IF(OR($C45="Loonkosten + 50% directe opslagsystematiek"),1.5,1)</f>
        <v>0</v>
      </c>
      <c r="K45" s="384"/>
      <c r="L45" s="385"/>
      <c r="S45" s="121"/>
      <c r="T45" s="121"/>
    </row>
    <row r="46" spans="2:20" s="4" customFormat="1" ht="15.5" customHeight="1" x14ac:dyDescent="0.15">
      <c r="B46" s="117" t="s">
        <v>65</v>
      </c>
      <c r="C46" s="70"/>
      <c r="D46" s="72"/>
      <c r="E46" s="80" t="str">
        <f t="shared" si="2"/>
        <v/>
      </c>
      <c r="F46" s="84"/>
      <c r="G46" s="382">
        <f>IF($E46="",0,$E46)*F46*IF(OR($C46="Loonkosten + 50% directe opslagsystematiek"),1.5,1)</f>
        <v>0</v>
      </c>
      <c r="H46" s="383"/>
      <c r="I46" s="84"/>
      <c r="J46" s="382">
        <f>IF($E46="",0,$E46)*I46*IF(OR($C46="Loonkosten + 50% directe opslagsystematiek"),1.5,1)</f>
        <v>0</v>
      </c>
      <c r="K46" s="384"/>
      <c r="L46" s="391" t="s">
        <v>66</v>
      </c>
      <c r="S46" s="121"/>
      <c r="T46" s="121"/>
    </row>
    <row r="47" spans="2:20" s="2" customFormat="1" ht="15.5" customHeight="1" thickBot="1" x14ac:dyDescent="0.2">
      <c r="B47" s="73"/>
      <c r="C47" s="74"/>
      <c r="D47" s="75"/>
      <c r="E47" s="85"/>
      <c r="F47" s="87"/>
      <c r="G47" s="88">
        <f>SUM(G27:G46)</f>
        <v>0</v>
      </c>
      <c r="H47" s="86"/>
      <c r="I47" s="87"/>
      <c r="J47" s="89">
        <f>SUM(J27:J46)</f>
        <v>0</v>
      </c>
      <c r="K47" s="76"/>
      <c r="L47" s="90">
        <f>G47+J47</f>
        <v>0</v>
      </c>
      <c r="S47" s="121"/>
      <c r="T47" s="121"/>
    </row>
    <row r="48" spans="2:20" s="2" customFormat="1" ht="15.5" customHeight="1" thickBot="1" x14ac:dyDescent="0.2">
      <c r="E48" s="106"/>
      <c r="G48" s="106"/>
      <c r="H48" s="106"/>
      <c r="J48" s="106"/>
      <c r="K48" s="106"/>
      <c r="L48" s="106"/>
      <c r="S48" s="121"/>
    </row>
    <row r="49" spans="1:20" s="4" customFormat="1" ht="23.25" customHeight="1" x14ac:dyDescent="0.15">
      <c r="A49" s="207" t="s">
        <v>67</v>
      </c>
      <c r="B49" s="205" t="s">
        <v>68</v>
      </c>
      <c r="C49" s="10"/>
      <c r="D49" s="10"/>
      <c r="E49" s="14"/>
      <c r="F49" s="12" t="s">
        <v>51</v>
      </c>
      <c r="G49" s="11"/>
      <c r="H49" s="11"/>
      <c r="I49" s="10" t="s">
        <v>52</v>
      </c>
      <c r="J49" s="11"/>
      <c r="K49" s="3"/>
      <c r="L49" s="43"/>
      <c r="T49" s="5"/>
    </row>
    <row r="50" spans="1:20" s="2" customFormat="1" ht="21" customHeight="1" x14ac:dyDescent="0.15">
      <c r="B50" s="480" t="s">
        <v>53</v>
      </c>
      <c r="C50" s="481"/>
      <c r="D50" s="476" t="s">
        <v>69</v>
      </c>
      <c r="E50" s="477"/>
      <c r="F50" s="22"/>
      <c r="G50" s="23" t="s">
        <v>70</v>
      </c>
      <c r="H50" s="23"/>
      <c r="I50" s="22"/>
      <c r="J50" s="23" t="s">
        <v>70</v>
      </c>
      <c r="K50" s="106"/>
      <c r="L50" s="122"/>
      <c r="T50" s="6"/>
    </row>
    <row r="51" spans="1:20" s="4" customFormat="1" ht="15.5" customHeight="1" x14ac:dyDescent="0.15">
      <c r="A51" s="2"/>
      <c r="B51" s="482" t="s">
        <v>59</v>
      </c>
      <c r="C51" s="483"/>
      <c r="D51" s="478"/>
      <c r="E51" s="479"/>
      <c r="F51" s="394"/>
      <c r="G51" s="395"/>
      <c r="H51" s="394"/>
      <c r="I51" s="394"/>
      <c r="J51" s="395"/>
      <c r="K51" s="396"/>
      <c r="L51" s="397"/>
      <c r="T51" s="5"/>
    </row>
    <row r="52" spans="1:20" s="4" customFormat="1" ht="15.5" customHeight="1" x14ac:dyDescent="0.15">
      <c r="A52" s="2"/>
      <c r="B52" s="484" t="s">
        <v>60</v>
      </c>
      <c r="C52" s="485"/>
      <c r="D52" s="447"/>
      <c r="E52" s="448"/>
      <c r="F52" s="394"/>
      <c r="G52" s="83"/>
      <c r="H52" s="394"/>
      <c r="I52" s="394"/>
      <c r="J52" s="83"/>
      <c r="K52" s="396"/>
      <c r="L52" s="397"/>
      <c r="T52" s="5"/>
    </row>
    <row r="53" spans="1:20" s="4" customFormat="1" ht="15.5" customHeight="1" x14ac:dyDescent="0.15">
      <c r="A53" s="2"/>
      <c r="B53" s="484" t="s">
        <v>60</v>
      </c>
      <c r="C53" s="485"/>
      <c r="D53" s="447"/>
      <c r="E53" s="448"/>
      <c r="F53" s="394"/>
      <c r="G53" s="83"/>
      <c r="H53" s="394"/>
      <c r="I53" s="394"/>
      <c r="J53" s="83"/>
      <c r="K53" s="396"/>
      <c r="L53" s="397"/>
      <c r="T53" s="5"/>
    </row>
    <row r="54" spans="1:20" s="4" customFormat="1" ht="15.5" customHeight="1" x14ac:dyDescent="0.15">
      <c r="A54" s="2"/>
      <c r="B54" s="484" t="s">
        <v>60</v>
      </c>
      <c r="C54" s="485"/>
      <c r="D54" s="315"/>
      <c r="E54" s="162"/>
      <c r="F54" s="394"/>
      <c r="G54" s="83"/>
      <c r="H54" s="394"/>
      <c r="I54" s="394"/>
      <c r="J54" s="83"/>
      <c r="K54" s="396"/>
      <c r="L54" s="397"/>
      <c r="T54" s="5"/>
    </row>
    <row r="55" spans="1:20" s="4" customFormat="1" ht="15.5" customHeight="1" x14ac:dyDescent="0.15">
      <c r="A55" s="2"/>
      <c r="B55" s="484" t="s">
        <v>60</v>
      </c>
      <c r="C55" s="485"/>
      <c r="D55" s="447"/>
      <c r="E55" s="448"/>
      <c r="F55" s="394"/>
      <c r="G55" s="83"/>
      <c r="H55" s="394"/>
      <c r="I55" s="394"/>
      <c r="J55" s="83"/>
      <c r="K55" s="396"/>
      <c r="L55" s="397"/>
      <c r="T55" s="5"/>
    </row>
    <row r="56" spans="1:20" s="4" customFormat="1" ht="15.5" customHeight="1" x14ac:dyDescent="0.15">
      <c r="A56" s="2"/>
      <c r="B56" s="486" t="s">
        <v>61</v>
      </c>
      <c r="C56" s="487"/>
      <c r="D56" s="478"/>
      <c r="E56" s="479"/>
      <c r="F56" s="394"/>
      <c r="G56" s="395"/>
      <c r="H56" s="394"/>
      <c r="I56" s="394"/>
      <c r="J56" s="395"/>
      <c r="K56" s="396"/>
      <c r="L56" s="397"/>
      <c r="T56" s="5"/>
    </row>
    <row r="57" spans="1:20" s="4" customFormat="1" ht="15.5" customHeight="1" x14ac:dyDescent="0.15">
      <c r="A57" s="2"/>
      <c r="B57" s="451" t="s">
        <v>62</v>
      </c>
      <c r="C57" s="490"/>
      <c r="D57" s="447"/>
      <c r="E57" s="448"/>
      <c r="F57" s="394"/>
      <c r="G57" s="83"/>
      <c r="H57" s="394"/>
      <c r="I57" s="394"/>
      <c r="J57" s="83"/>
      <c r="K57" s="396"/>
      <c r="L57" s="397"/>
      <c r="T57" s="5"/>
    </row>
    <row r="58" spans="1:20" s="4" customFormat="1" ht="15.5" customHeight="1" x14ac:dyDescent="0.15">
      <c r="A58" s="2"/>
      <c r="B58" s="451" t="s">
        <v>62</v>
      </c>
      <c r="C58" s="490"/>
      <c r="D58" s="447"/>
      <c r="E58" s="448"/>
      <c r="F58" s="394"/>
      <c r="G58" s="83"/>
      <c r="H58" s="394"/>
      <c r="I58" s="394"/>
      <c r="J58" s="83"/>
      <c r="K58" s="396"/>
      <c r="L58" s="397"/>
      <c r="T58" s="5"/>
    </row>
    <row r="59" spans="1:20" s="4" customFormat="1" ht="15.5" customHeight="1" x14ac:dyDescent="0.15">
      <c r="A59" s="2"/>
      <c r="B59" s="451" t="s">
        <v>62</v>
      </c>
      <c r="C59" s="490"/>
      <c r="D59" s="447"/>
      <c r="E59" s="448"/>
      <c r="F59" s="394"/>
      <c r="G59" s="83"/>
      <c r="H59" s="394"/>
      <c r="I59" s="394"/>
      <c r="J59" s="83"/>
      <c r="K59" s="396"/>
      <c r="L59" s="397"/>
      <c r="T59" s="5"/>
    </row>
    <row r="60" spans="1:20" s="4" customFormat="1" ht="15.5" customHeight="1" x14ac:dyDescent="0.15">
      <c r="A60" s="2"/>
      <c r="B60" s="451" t="s">
        <v>62</v>
      </c>
      <c r="C60" s="490"/>
      <c r="D60" s="447"/>
      <c r="E60" s="448"/>
      <c r="F60" s="394"/>
      <c r="G60" s="83"/>
      <c r="H60" s="394"/>
      <c r="I60" s="394"/>
      <c r="J60" s="83"/>
      <c r="K60" s="396"/>
      <c r="L60" s="397"/>
      <c r="T60" s="5"/>
    </row>
    <row r="61" spans="1:20" s="4" customFormat="1" ht="15.5" customHeight="1" x14ac:dyDescent="0.15">
      <c r="A61" s="2"/>
      <c r="B61" s="449" t="s">
        <v>63</v>
      </c>
      <c r="C61" s="450"/>
      <c r="D61" s="478"/>
      <c r="E61" s="479"/>
      <c r="F61" s="394"/>
      <c r="G61" s="395"/>
      <c r="H61" s="394"/>
      <c r="I61" s="394"/>
      <c r="J61" s="395"/>
      <c r="K61" s="396"/>
      <c r="L61" s="397"/>
      <c r="T61" s="5"/>
    </row>
    <row r="62" spans="1:20" s="4" customFormat="1" ht="15.5" customHeight="1" x14ac:dyDescent="0.15">
      <c r="A62" s="2"/>
      <c r="B62" s="453" t="s">
        <v>62</v>
      </c>
      <c r="C62" s="454"/>
      <c r="D62" s="447"/>
      <c r="E62" s="448"/>
      <c r="F62" s="394"/>
      <c r="G62" s="83"/>
      <c r="H62" s="394"/>
      <c r="I62" s="394"/>
      <c r="J62" s="83"/>
      <c r="K62" s="396"/>
      <c r="L62" s="397"/>
      <c r="T62" s="5"/>
    </row>
    <row r="63" spans="1:20" s="4" customFormat="1" ht="15.5" customHeight="1" x14ac:dyDescent="0.15">
      <c r="A63" s="2"/>
      <c r="B63" s="453" t="s">
        <v>62</v>
      </c>
      <c r="C63" s="454"/>
      <c r="D63" s="447"/>
      <c r="E63" s="448"/>
      <c r="F63" s="394"/>
      <c r="G63" s="83"/>
      <c r="H63" s="394"/>
      <c r="I63" s="394"/>
      <c r="J63" s="83"/>
      <c r="K63" s="396"/>
      <c r="L63" s="397"/>
      <c r="T63" s="5"/>
    </row>
    <row r="64" spans="1:20" s="4" customFormat="1" ht="15.5" customHeight="1" x14ac:dyDescent="0.15">
      <c r="A64" s="2"/>
      <c r="B64" s="453" t="s">
        <v>62</v>
      </c>
      <c r="C64" s="454"/>
      <c r="D64" s="447"/>
      <c r="E64" s="448"/>
      <c r="F64" s="394"/>
      <c r="G64" s="83"/>
      <c r="H64" s="394"/>
      <c r="I64" s="394"/>
      <c r="J64" s="83"/>
      <c r="K64" s="396"/>
      <c r="L64" s="397"/>
      <c r="T64" s="5"/>
    </row>
    <row r="65" spans="1:37" s="4" customFormat="1" ht="15.5" customHeight="1" x14ac:dyDescent="0.15">
      <c r="A65" s="2"/>
      <c r="B65" s="453" t="s">
        <v>71</v>
      </c>
      <c r="C65" s="454"/>
      <c r="D65" s="447"/>
      <c r="E65" s="448"/>
      <c r="F65" s="394"/>
      <c r="G65" s="83"/>
      <c r="H65" s="394"/>
      <c r="I65" s="394"/>
      <c r="J65" s="83"/>
      <c r="K65" s="396"/>
      <c r="L65" s="397"/>
      <c r="T65" s="5"/>
    </row>
    <row r="66" spans="1:37" s="4" customFormat="1" ht="15.5" customHeight="1" x14ac:dyDescent="0.15">
      <c r="B66" s="457" t="s">
        <v>64</v>
      </c>
      <c r="C66" s="458"/>
      <c r="D66" s="478"/>
      <c r="E66" s="479"/>
      <c r="F66" s="394"/>
      <c r="G66" s="395"/>
      <c r="H66" s="394"/>
      <c r="I66" s="394"/>
      <c r="J66" s="395"/>
      <c r="K66" s="398"/>
      <c r="L66" s="399"/>
      <c r="T66" s="5"/>
    </row>
    <row r="67" spans="1:37" s="4" customFormat="1" ht="15.5" customHeight="1" x14ac:dyDescent="0.15">
      <c r="B67" s="467" t="s">
        <v>65</v>
      </c>
      <c r="C67" s="468"/>
      <c r="D67" s="447"/>
      <c r="E67" s="448"/>
      <c r="F67" s="394"/>
      <c r="G67" s="83"/>
      <c r="H67" s="394"/>
      <c r="I67" s="394"/>
      <c r="J67" s="83"/>
      <c r="K67" s="398"/>
      <c r="L67" s="399"/>
      <c r="T67" s="5"/>
    </row>
    <row r="68" spans="1:37" s="4" customFormat="1" ht="15.5" customHeight="1" x14ac:dyDescent="0.15">
      <c r="B68" s="467" t="s">
        <v>65</v>
      </c>
      <c r="C68" s="468"/>
      <c r="D68" s="447"/>
      <c r="E68" s="448"/>
      <c r="F68" s="394"/>
      <c r="G68" s="83"/>
      <c r="H68" s="394"/>
      <c r="I68" s="394"/>
      <c r="J68" s="83"/>
      <c r="K68" s="398"/>
      <c r="L68" s="399"/>
      <c r="T68" s="5"/>
    </row>
    <row r="69" spans="1:37" s="4" customFormat="1" ht="15.5" customHeight="1" x14ac:dyDescent="0.15">
      <c r="B69" s="459" t="s">
        <v>65</v>
      </c>
      <c r="C69" s="460"/>
      <c r="D69" s="447"/>
      <c r="E69" s="448"/>
      <c r="F69" s="394"/>
      <c r="G69" s="83"/>
      <c r="H69" s="394"/>
      <c r="I69" s="394"/>
      <c r="J69" s="83"/>
      <c r="K69" s="398"/>
      <c r="L69" s="391" t="s">
        <v>72</v>
      </c>
      <c r="T69" s="5"/>
      <c r="U69" s="2"/>
      <c r="V69" s="2"/>
      <c r="W69" s="2"/>
      <c r="X69" s="2"/>
      <c r="Y69" s="2"/>
      <c r="Z69" s="2"/>
      <c r="AA69" s="2"/>
      <c r="AB69" s="2"/>
      <c r="AC69" s="2"/>
      <c r="AD69" s="2"/>
      <c r="AE69" s="2"/>
      <c r="AF69" s="2"/>
      <c r="AG69" s="2"/>
      <c r="AH69" s="2"/>
      <c r="AI69" s="2"/>
      <c r="AJ69" s="2"/>
    </row>
    <row r="70" spans="1:37" s="4" customFormat="1" ht="15.5" customHeight="1" x14ac:dyDescent="0.15">
      <c r="B70" s="465" t="s">
        <v>71</v>
      </c>
      <c r="C70" s="466"/>
      <c r="D70" s="447"/>
      <c r="E70" s="448"/>
      <c r="F70" s="394"/>
      <c r="G70" s="83"/>
      <c r="H70" s="394"/>
      <c r="I70" s="394"/>
      <c r="J70" s="83"/>
      <c r="K70" s="400"/>
      <c r="L70" s="391" t="s">
        <v>73</v>
      </c>
      <c r="T70" s="5"/>
      <c r="U70" s="2"/>
      <c r="V70" s="2"/>
      <c r="W70" s="2"/>
      <c r="X70" s="2"/>
      <c r="Y70" s="2"/>
      <c r="Z70" s="2"/>
      <c r="AA70" s="2"/>
      <c r="AB70" s="2"/>
      <c r="AC70" s="2"/>
      <c r="AD70" s="2"/>
      <c r="AE70" s="2"/>
      <c r="AF70" s="2"/>
      <c r="AG70" s="2"/>
      <c r="AH70" s="2"/>
      <c r="AI70" s="2"/>
      <c r="AJ70" s="2"/>
    </row>
    <row r="71" spans="1:37" s="2" customFormat="1" ht="15.5" customHeight="1" thickBot="1" x14ac:dyDescent="0.2">
      <c r="B71" s="44"/>
      <c r="C71" s="45"/>
      <c r="D71" s="46"/>
      <c r="E71" s="47"/>
      <c r="F71" s="48"/>
      <c r="G71" s="88">
        <f>SUM(G51:G70)</f>
        <v>0</v>
      </c>
      <c r="H71" s="48"/>
      <c r="I71" s="48"/>
      <c r="J71" s="89">
        <f>SUM(J51:J70)</f>
        <v>0</v>
      </c>
      <c r="K71" s="42"/>
      <c r="L71" s="90">
        <f>J71+G71</f>
        <v>0</v>
      </c>
      <c r="T71" s="6"/>
    </row>
    <row r="72" spans="1:37" s="4" customFormat="1" ht="15.5" customHeight="1" thickBot="1" x14ac:dyDescent="0.2">
      <c r="A72" s="2"/>
      <c r="E72" s="7"/>
      <c r="G72" s="7"/>
      <c r="H72" s="7"/>
      <c r="J72" s="7"/>
      <c r="K72" s="7"/>
      <c r="L72" s="7"/>
      <c r="S72" s="121"/>
      <c r="U72" s="5"/>
      <c r="V72" s="2"/>
      <c r="W72" s="2"/>
      <c r="X72" s="2"/>
      <c r="Y72" s="2"/>
      <c r="Z72" s="2"/>
      <c r="AA72" s="2"/>
      <c r="AB72" s="2"/>
      <c r="AC72" s="2"/>
      <c r="AD72" s="2"/>
      <c r="AE72" s="2"/>
      <c r="AF72" s="2"/>
      <c r="AG72" s="2"/>
      <c r="AH72" s="2"/>
      <c r="AI72" s="2"/>
      <c r="AJ72" s="2"/>
      <c r="AK72" s="2"/>
    </row>
    <row r="73" spans="1:37" s="4" customFormat="1" ht="23.25" customHeight="1" x14ac:dyDescent="0.15">
      <c r="A73" s="207" t="s">
        <v>74</v>
      </c>
      <c r="B73" s="205" t="s">
        <v>75</v>
      </c>
      <c r="C73" s="10"/>
      <c r="D73" s="49"/>
      <c r="E73" s="11"/>
      <c r="F73" s="12" t="s">
        <v>51</v>
      </c>
      <c r="G73" s="11"/>
      <c r="H73" s="11"/>
      <c r="I73" s="10" t="s">
        <v>52</v>
      </c>
      <c r="J73" s="11"/>
      <c r="K73" s="3"/>
      <c r="L73" s="43"/>
      <c r="T73" s="5"/>
    </row>
    <row r="74" spans="1:37" s="2" customFormat="1" ht="29" customHeight="1" x14ac:dyDescent="0.15">
      <c r="B74" s="480" t="s">
        <v>53</v>
      </c>
      <c r="C74" s="481"/>
      <c r="D74" s="22" t="s">
        <v>76</v>
      </c>
      <c r="E74" s="50" t="s">
        <v>77</v>
      </c>
      <c r="F74" s="24" t="s">
        <v>78</v>
      </c>
      <c r="G74" s="23" t="s">
        <v>70</v>
      </c>
      <c r="H74" s="23"/>
      <c r="I74" s="24" t="s">
        <v>78</v>
      </c>
      <c r="J74" s="25" t="s">
        <v>70</v>
      </c>
      <c r="K74" s="106"/>
      <c r="L74" s="122"/>
      <c r="T74" s="6"/>
    </row>
    <row r="75" spans="1:37" s="4" customFormat="1" ht="15.5" customHeight="1" x14ac:dyDescent="0.15">
      <c r="B75" s="482" t="s">
        <v>59</v>
      </c>
      <c r="C75" s="483"/>
      <c r="D75" s="401"/>
      <c r="E75" s="389"/>
      <c r="F75" s="402"/>
      <c r="G75" s="389"/>
      <c r="H75" s="394"/>
      <c r="I75" s="402"/>
      <c r="J75" s="403"/>
      <c r="K75" s="396"/>
      <c r="L75" s="397"/>
      <c r="T75" s="5"/>
    </row>
    <row r="76" spans="1:37" s="4" customFormat="1" ht="15.5" customHeight="1" x14ac:dyDescent="0.15">
      <c r="B76" s="484" t="s">
        <v>60</v>
      </c>
      <c r="C76" s="485"/>
      <c r="D76" s="71"/>
      <c r="E76" s="80"/>
      <c r="F76" s="29"/>
      <c r="G76" s="382">
        <f>E76*F76</f>
        <v>0</v>
      </c>
      <c r="H76" s="394"/>
      <c r="I76" s="29"/>
      <c r="J76" s="404">
        <f>E76*I76</f>
        <v>0</v>
      </c>
      <c r="K76" s="396"/>
      <c r="L76" s="397"/>
      <c r="T76" s="5"/>
    </row>
    <row r="77" spans="1:37" s="4" customFormat="1" ht="15.5" customHeight="1" x14ac:dyDescent="0.15">
      <c r="B77" s="484" t="s">
        <v>60</v>
      </c>
      <c r="C77" s="485"/>
      <c r="D77" s="71"/>
      <c r="E77" s="80"/>
      <c r="F77" s="29"/>
      <c r="G77" s="382">
        <f>E77*F77</f>
        <v>0</v>
      </c>
      <c r="H77" s="394"/>
      <c r="I77" s="29"/>
      <c r="J77" s="404">
        <f>E77*I77</f>
        <v>0</v>
      </c>
      <c r="K77" s="396"/>
      <c r="L77" s="397"/>
      <c r="T77" s="5"/>
    </row>
    <row r="78" spans="1:37" s="4" customFormat="1" ht="15.5" customHeight="1" x14ac:dyDescent="0.15">
      <c r="B78" s="484" t="s">
        <v>60</v>
      </c>
      <c r="C78" s="485"/>
      <c r="D78" s="72"/>
      <c r="E78" s="83"/>
      <c r="F78" s="30"/>
      <c r="G78" s="382">
        <f>E78*F78</f>
        <v>0</v>
      </c>
      <c r="H78" s="394"/>
      <c r="I78" s="30"/>
      <c r="J78" s="404">
        <f>E78*I78</f>
        <v>0</v>
      </c>
      <c r="K78" s="396"/>
      <c r="L78" s="397"/>
      <c r="T78" s="5"/>
    </row>
    <row r="79" spans="1:37" s="4" customFormat="1" ht="15.5" customHeight="1" x14ac:dyDescent="0.15">
      <c r="B79" s="484" t="s">
        <v>71</v>
      </c>
      <c r="C79" s="493"/>
      <c r="D79" s="72"/>
      <c r="E79" s="83"/>
      <c r="F79" s="30"/>
      <c r="G79" s="382">
        <f>E79*F79</f>
        <v>0</v>
      </c>
      <c r="H79" s="394"/>
      <c r="I79" s="30"/>
      <c r="J79" s="404">
        <f>E79*I79</f>
        <v>0</v>
      </c>
      <c r="K79" s="396"/>
      <c r="L79" s="397"/>
      <c r="T79" s="5"/>
    </row>
    <row r="80" spans="1:37" s="4" customFormat="1" ht="15.5" customHeight="1" x14ac:dyDescent="0.15">
      <c r="B80" s="486" t="s">
        <v>61</v>
      </c>
      <c r="C80" s="487"/>
      <c r="D80" s="387"/>
      <c r="E80" s="395"/>
      <c r="F80" s="405"/>
      <c r="G80" s="389"/>
      <c r="H80" s="394"/>
      <c r="I80" s="405"/>
      <c r="J80" s="403"/>
      <c r="K80" s="396"/>
      <c r="L80" s="397"/>
      <c r="T80" s="5"/>
    </row>
    <row r="81" spans="2:36" s="4" customFormat="1" ht="15.5" customHeight="1" x14ac:dyDescent="0.15">
      <c r="B81" s="451" t="s">
        <v>62</v>
      </c>
      <c r="C81" s="490"/>
      <c r="D81" s="72"/>
      <c r="E81" s="83"/>
      <c r="F81" s="30"/>
      <c r="G81" s="382">
        <f>E81*F81</f>
        <v>0</v>
      </c>
      <c r="H81" s="394"/>
      <c r="I81" s="30"/>
      <c r="J81" s="404">
        <f>E81*I81</f>
        <v>0</v>
      </c>
      <c r="K81" s="396"/>
      <c r="L81" s="397"/>
      <c r="T81" s="5"/>
    </row>
    <row r="82" spans="2:36" s="4" customFormat="1" ht="15.5" customHeight="1" x14ac:dyDescent="0.15">
      <c r="B82" s="451" t="s">
        <v>62</v>
      </c>
      <c r="C82" s="490"/>
      <c r="D82" s="72"/>
      <c r="E82" s="83"/>
      <c r="F82" s="30"/>
      <c r="G82" s="382">
        <f>E82*F82</f>
        <v>0</v>
      </c>
      <c r="H82" s="394"/>
      <c r="I82" s="30"/>
      <c r="J82" s="404">
        <f>E82*I82</f>
        <v>0</v>
      </c>
      <c r="K82" s="396"/>
      <c r="L82" s="397"/>
      <c r="T82" s="5"/>
    </row>
    <row r="83" spans="2:36" s="4" customFormat="1" ht="15.5" customHeight="1" x14ac:dyDescent="0.15">
      <c r="B83" s="451" t="s">
        <v>62</v>
      </c>
      <c r="C83" s="490"/>
      <c r="D83" s="72"/>
      <c r="E83" s="83"/>
      <c r="F83" s="30"/>
      <c r="G83" s="382">
        <f>E83*F83</f>
        <v>0</v>
      </c>
      <c r="H83" s="394"/>
      <c r="I83" s="30"/>
      <c r="J83" s="404">
        <f>E83*I83</f>
        <v>0</v>
      </c>
      <c r="K83" s="396"/>
      <c r="L83" s="397"/>
      <c r="T83" s="5"/>
    </row>
    <row r="84" spans="2:36" s="4" customFormat="1" ht="15.5" customHeight="1" x14ac:dyDescent="0.15">
      <c r="B84" s="451" t="s">
        <v>71</v>
      </c>
      <c r="C84" s="490"/>
      <c r="D84" s="72"/>
      <c r="E84" s="83"/>
      <c r="F84" s="30"/>
      <c r="G84" s="382">
        <f>E84*F84</f>
        <v>0</v>
      </c>
      <c r="H84" s="394"/>
      <c r="I84" s="30"/>
      <c r="J84" s="404">
        <f>E84*I84</f>
        <v>0</v>
      </c>
      <c r="K84" s="396"/>
      <c r="L84" s="397"/>
      <c r="T84" s="5"/>
    </row>
    <row r="85" spans="2:36" s="4" customFormat="1" ht="15.5" customHeight="1" x14ac:dyDescent="0.15">
      <c r="B85" s="494" t="s">
        <v>63</v>
      </c>
      <c r="C85" s="495"/>
      <c r="D85" s="387"/>
      <c r="E85" s="395"/>
      <c r="F85" s="405"/>
      <c r="G85" s="389"/>
      <c r="H85" s="394"/>
      <c r="I85" s="405"/>
      <c r="J85" s="403"/>
      <c r="K85" s="396"/>
      <c r="L85" s="397"/>
      <c r="T85" s="5"/>
    </row>
    <row r="86" spans="2:36" s="4" customFormat="1" ht="15.5" customHeight="1" x14ac:dyDescent="0.15">
      <c r="B86" s="455" t="s">
        <v>62</v>
      </c>
      <c r="C86" s="456"/>
      <c r="D86" s="72"/>
      <c r="E86" s="83"/>
      <c r="F86" s="30"/>
      <c r="G86" s="382">
        <f>E86*F86</f>
        <v>0</v>
      </c>
      <c r="H86" s="394"/>
      <c r="I86" s="30"/>
      <c r="J86" s="404">
        <f>E86*I86</f>
        <v>0</v>
      </c>
      <c r="K86" s="396"/>
      <c r="L86" s="397"/>
      <c r="T86" s="5"/>
    </row>
    <row r="87" spans="2:36" s="4" customFormat="1" ht="15.5" customHeight="1" x14ac:dyDescent="0.15">
      <c r="B87" s="455" t="s">
        <v>62</v>
      </c>
      <c r="C87" s="456"/>
      <c r="D87" s="72"/>
      <c r="E87" s="83"/>
      <c r="F87" s="30"/>
      <c r="G87" s="382">
        <f>E87*F87</f>
        <v>0</v>
      </c>
      <c r="H87" s="394"/>
      <c r="I87" s="30"/>
      <c r="J87" s="404">
        <f>E87*I87</f>
        <v>0</v>
      </c>
      <c r="K87" s="396"/>
      <c r="L87" s="397"/>
      <c r="T87" s="5"/>
    </row>
    <row r="88" spans="2:36" s="4" customFormat="1" ht="15.5" customHeight="1" x14ac:dyDescent="0.15">
      <c r="B88" s="455" t="s">
        <v>62</v>
      </c>
      <c r="C88" s="456"/>
      <c r="D88" s="72"/>
      <c r="E88" s="83"/>
      <c r="F88" s="30"/>
      <c r="G88" s="382">
        <f>E88*F88</f>
        <v>0</v>
      </c>
      <c r="H88" s="394"/>
      <c r="I88" s="30"/>
      <c r="J88" s="404">
        <f>E88*I88</f>
        <v>0</v>
      </c>
      <c r="K88" s="396"/>
      <c r="L88" s="397"/>
      <c r="T88" s="5"/>
    </row>
    <row r="89" spans="2:36" s="4" customFormat="1" ht="15.5" customHeight="1" x14ac:dyDescent="0.15">
      <c r="B89" s="455" t="s">
        <v>71</v>
      </c>
      <c r="C89" s="456"/>
      <c r="D89" s="72"/>
      <c r="E89" s="83"/>
      <c r="F89" s="30"/>
      <c r="G89" s="382">
        <f>E89*F89</f>
        <v>0</v>
      </c>
      <c r="H89" s="394"/>
      <c r="I89" s="30"/>
      <c r="J89" s="404">
        <f>E89*I89</f>
        <v>0</v>
      </c>
      <c r="K89" s="396"/>
      <c r="L89" s="397"/>
      <c r="T89" s="5"/>
    </row>
    <row r="90" spans="2:36" s="4" customFormat="1" ht="15.5" customHeight="1" x14ac:dyDescent="0.15">
      <c r="B90" s="457" t="s">
        <v>64</v>
      </c>
      <c r="C90" s="458"/>
      <c r="D90" s="387"/>
      <c r="E90" s="395"/>
      <c r="F90" s="405"/>
      <c r="G90" s="389"/>
      <c r="H90" s="394"/>
      <c r="I90" s="405"/>
      <c r="J90" s="403"/>
      <c r="K90" s="396"/>
      <c r="L90" s="397"/>
      <c r="T90" s="5"/>
    </row>
    <row r="91" spans="2:36" s="4" customFormat="1" ht="15.5" customHeight="1" x14ac:dyDescent="0.15">
      <c r="B91" s="467" t="s">
        <v>65</v>
      </c>
      <c r="C91" s="468"/>
      <c r="D91" s="72"/>
      <c r="E91" s="83"/>
      <c r="F91" s="30"/>
      <c r="G91" s="382">
        <f>E91*F91</f>
        <v>0</v>
      </c>
      <c r="H91" s="394"/>
      <c r="I91" s="30"/>
      <c r="J91" s="404">
        <f>E91*I91</f>
        <v>0</v>
      </c>
      <c r="K91" s="396"/>
      <c r="L91" s="397"/>
      <c r="T91" s="5"/>
    </row>
    <row r="92" spans="2:36" s="4" customFormat="1" ht="15.5" customHeight="1" x14ac:dyDescent="0.15">
      <c r="B92" s="467" t="s">
        <v>65</v>
      </c>
      <c r="C92" s="468"/>
      <c r="D92" s="72"/>
      <c r="E92" s="83"/>
      <c r="F92" s="30"/>
      <c r="G92" s="382">
        <f>E92*F92</f>
        <v>0</v>
      </c>
      <c r="H92" s="394"/>
      <c r="I92" s="30"/>
      <c r="J92" s="404">
        <f>E92*I92</f>
        <v>0</v>
      </c>
      <c r="K92" s="396"/>
      <c r="L92" s="397"/>
      <c r="T92" s="5"/>
      <c r="U92" s="51"/>
      <c r="V92" s="51"/>
      <c r="W92" s="51"/>
    </row>
    <row r="93" spans="2:36" s="4" customFormat="1" ht="15.5" customHeight="1" x14ac:dyDescent="0.15">
      <c r="B93" s="459" t="s">
        <v>65</v>
      </c>
      <c r="C93" s="460"/>
      <c r="D93" s="72"/>
      <c r="E93" s="83"/>
      <c r="F93" s="30"/>
      <c r="G93" s="382">
        <f>E93*F93</f>
        <v>0</v>
      </c>
      <c r="H93" s="394"/>
      <c r="I93" s="30"/>
      <c r="J93" s="404">
        <f>E93*I93</f>
        <v>0</v>
      </c>
      <c r="K93" s="398"/>
      <c r="L93" s="391" t="s">
        <v>72</v>
      </c>
      <c r="T93" s="5"/>
      <c r="U93" s="2"/>
      <c r="V93" s="2"/>
      <c r="W93" s="2"/>
      <c r="X93" s="2"/>
      <c r="Y93" s="2"/>
      <c r="Z93" s="2"/>
      <c r="AA93" s="2"/>
      <c r="AB93" s="2"/>
      <c r="AC93" s="2"/>
      <c r="AD93" s="2"/>
      <c r="AE93" s="2"/>
      <c r="AF93" s="2"/>
      <c r="AG93" s="2"/>
      <c r="AH93" s="2"/>
      <c r="AI93" s="2"/>
      <c r="AJ93" s="2"/>
    </row>
    <row r="94" spans="2:36" s="4" customFormat="1" ht="15.5" customHeight="1" x14ac:dyDescent="0.15">
      <c r="B94" s="465" t="s">
        <v>71</v>
      </c>
      <c r="C94" s="466"/>
      <c r="D94" s="72"/>
      <c r="E94" s="83"/>
      <c r="F94" s="30"/>
      <c r="G94" s="382">
        <f>E94*F94</f>
        <v>0</v>
      </c>
      <c r="H94" s="394"/>
      <c r="I94" s="30"/>
      <c r="J94" s="404">
        <f>E94*I94</f>
        <v>0</v>
      </c>
      <c r="K94" s="398"/>
      <c r="L94" s="391" t="s">
        <v>79</v>
      </c>
      <c r="T94" s="5"/>
      <c r="U94" s="2"/>
      <c r="V94" s="2"/>
      <c r="W94" s="2"/>
      <c r="X94" s="2"/>
      <c r="Y94" s="2"/>
      <c r="Z94" s="2"/>
      <c r="AA94" s="2"/>
      <c r="AB94" s="2"/>
      <c r="AC94" s="2"/>
      <c r="AD94" s="2"/>
      <c r="AE94" s="2"/>
      <c r="AF94" s="2"/>
      <c r="AG94" s="2"/>
      <c r="AH94" s="2"/>
      <c r="AI94" s="2"/>
      <c r="AJ94" s="2"/>
    </row>
    <row r="95" spans="2:36" s="2" customFormat="1" ht="15.5" customHeight="1" thickBot="1" x14ac:dyDescent="0.2">
      <c r="B95" s="52"/>
      <c r="C95" s="53"/>
      <c r="D95" s="54"/>
      <c r="E95" s="47"/>
      <c r="F95" s="53"/>
      <c r="G95" s="88">
        <f>SUM(G75:G94)</f>
        <v>0</v>
      </c>
      <c r="H95" s="48"/>
      <c r="I95" s="53"/>
      <c r="J95" s="89">
        <f>SUM(J75:J94)</f>
        <v>0</v>
      </c>
      <c r="K95" s="42"/>
      <c r="L95" s="90">
        <f>J95+G95</f>
        <v>0</v>
      </c>
      <c r="T95" s="6"/>
    </row>
    <row r="96" spans="2:36" s="2" customFormat="1" ht="15.5" customHeight="1" thickBot="1" x14ac:dyDescent="0.2">
      <c r="E96" s="106"/>
      <c r="G96" s="106"/>
      <c r="H96" s="106"/>
      <c r="J96" s="106"/>
      <c r="K96" s="106"/>
      <c r="L96" s="106"/>
      <c r="S96" s="121"/>
      <c r="U96" s="6"/>
    </row>
    <row r="97" spans="1:36" s="4" customFormat="1" ht="23.25" customHeight="1" x14ac:dyDescent="0.15">
      <c r="A97" s="207" t="s">
        <v>80</v>
      </c>
      <c r="B97" s="205" t="s">
        <v>81</v>
      </c>
      <c r="C97" s="10"/>
      <c r="D97" s="10"/>
      <c r="E97" s="14"/>
      <c r="F97" s="12" t="s">
        <v>51</v>
      </c>
      <c r="G97" s="11"/>
      <c r="H97" s="11"/>
      <c r="I97" s="10" t="s">
        <v>52</v>
      </c>
      <c r="J97" s="11"/>
      <c r="K97" s="3"/>
      <c r="L97" s="43"/>
      <c r="T97" s="5"/>
      <c r="U97" s="2"/>
      <c r="V97" s="2"/>
      <c r="W97" s="2"/>
      <c r="X97" s="2"/>
      <c r="Y97" s="2"/>
      <c r="Z97" s="2"/>
      <c r="AA97" s="2"/>
      <c r="AB97" s="2"/>
      <c r="AC97" s="2"/>
      <c r="AD97" s="2"/>
      <c r="AE97" s="2"/>
      <c r="AF97" s="2"/>
      <c r="AG97" s="2"/>
      <c r="AH97" s="2"/>
      <c r="AI97" s="2"/>
      <c r="AJ97" s="2"/>
    </row>
    <row r="98" spans="1:36" s="2" customFormat="1" ht="21" customHeight="1" x14ac:dyDescent="0.15">
      <c r="B98" s="480" t="s">
        <v>53</v>
      </c>
      <c r="C98" s="481"/>
      <c r="D98" s="200" t="s">
        <v>82</v>
      </c>
      <c r="E98" s="201" t="s">
        <v>83</v>
      </c>
      <c r="F98" s="22"/>
      <c r="G98" s="23" t="s">
        <v>70</v>
      </c>
      <c r="H98" s="23"/>
      <c r="I98" s="22"/>
      <c r="J98" s="25" t="s">
        <v>70</v>
      </c>
      <c r="K98" s="106"/>
      <c r="L98" s="122"/>
      <c r="T98" s="6"/>
    </row>
    <row r="99" spans="1:36" s="4" customFormat="1" ht="15.5" customHeight="1" x14ac:dyDescent="0.15">
      <c r="A99" s="2"/>
      <c r="B99" s="491" t="s">
        <v>59</v>
      </c>
      <c r="C99" s="492"/>
      <c r="D99" s="115"/>
      <c r="E99" s="116"/>
      <c r="F99" s="55"/>
      <c r="G99" s="101"/>
      <c r="H99" s="56"/>
      <c r="I99" s="55"/>
      <c r="J99" s="102"/>
      <c r="K99" s="7"/>
      <c r="L99" s="122"/>
      <c r="T99" s="5"/>
    </row>
    <row r="100" spans="1:36" s="4" customFormat="1" ht="15.5" customHeight="1" x14ac:dyDescent="0.15">
      <c r="A100" s="2"/>
      <c r="B100" s="484" t="s">
        <v>60</v>
      </c>
      <c r="C100" s="493"/>
      <c r="D100" s="72"/>
      <c r="E100" s="72"/>
      <c r="F100" s="406"/>
      <c r="G100" s="93"/>
      <c r="H100" s="407"/>
      <c r="I100" s="406"/>
      <c r="J100" s="93"/>
      <c r="K100" s="396"/>
      <c r="L100" s="397"/>
      <c r="T100" s="5"/>
      <c r="U100" s="2"/>
      <c r="V100" s="2"/>
      <c r="W100" s="2"/>
      <c r="X100" s="2"/>
      <c r="Y100" s="2"/>
      <c r="Z100" s="2"/>
      <c r="AA100" s="2"/>
      <c r="AB100" s="2"/>
      <c r="AC100" s="2"/>
      <c r="AD100" s="2"/>
      <c r="AE100" s="2"/>
      <c r="AF100" s="2"/>
      <c r="AG100" s="2"/>
      <c r="AH100" s="2"/>
      <c r="AI100" s="2"/>
      <c r="AJ100" s="2"/>
    </row>
    <row r="101" spans="1:36" s="4" customFormat="1" ht="15.5" customHeight="1" x14ac:dyDescent="0.15">
      <c r="A101" s="2"/>
      <c r="B101" s="484" t="s">
        <v>60</v>
      </c>
      <c r="C101" s="493"/>
      <c r="D101" s="72"/>
      <c r="E101" s="162"/>
      <c r="F101" s="406"/>
      <c r="G101" s="80"/>
      <c r="H101" s="407"/>
      <c r="I101" s="406"/>
      <c r="J101" s="93"/>
      <c r="K101" s="396"/>
      <c r="L101" s="397"/>
      <c r="T101" s="5"/>
      <c r="U101" s="2"/>
      <c r="V101" s="2"/>
      <c r="W101" s="2"/>
      <c r="X101" s="2"/>
      <c r="Y101" s="2"/>
      <c r="Z101" s="2"/>
      <c r="AA101" s="2"/>
      <c r="AB101" s="2"/>
      <c r="AC101" s="2"/>
      <c r="AD101" s="2"/>
      <c r="AE101" s="2"/>
      <c r="AF101" s="2"/>
      <c r="AG101" s="2"/>
      <c r="AH101" s="2"/>
      <c r="AI101" s="2"/>
      <c r="AJ101" s="2"/>
    </row>
    <row r="102" spans="1:36" s="4" customFormat="1" ht="15.5" customHeight="1" x14ac:dyDescent="0.15">
      <c r="A102" s="2"/>
      <c r="B102" s="484" t="s">
        <v>60</v>
      </c>
      <c r="C102" s="493"/>
      <c r="D102" s="72"/>
      <c r="E102" s="162"/>
      <c r="F102" s="406"/>
      <c r="G102" s="83"/>
      <c r="H102" s="407"/>
      <c r="I102" s="406"/>
      <c r="J102" s="94"/>
      <c r="K102" s="396"/>
      <c r="L102" s="397"/>
      <c r="T102" s="5"/>
    </row>
    <row r="103" spans="1:36" s="4" customFormat="1" ht="15.5" customHeight="1" x14ac:dyDescent="0.15">
      <c r="A103" s="2"/>
      <c r="B103" s="484" t="s">
        <v>71</v>
      </c>
      <c r="C103" s="493"/>
      <c r="D103" s="72"/>
      <c r="E103" s="162"/>
      <c r="F103" s="406"/>
      <c r="G103" s="83"/>
      <c r="H103" s="407"/>
      <c r="I103" s="406"/>
      <c r="J103" s="94"/>
      <c r="K103" s="396"/>
      <c r="L103" s="397"/>
      <c r="T103" s="5"/>
      <c r="U103" s="1"/>
      <c r="V103" s="1"/>
      <c r="W103" s="1"/>
      <c r="X103" s="1"/>
      <c r="Y103" s="1"/>
      <c r="Z103" s="1"/>
      <c r="AA103" s="1"/>
      <c r="AB103" s="1"/>
      <c r="AC103" s="1"/>
      <c r="AD103" s="1"/>
      <c r="AE103" s="1"/>
      <c r="AF103" s="1"/>
      <c r="AG103" s="1"/>
      <c r="AH103" s="1"/>
      <c r="AI103" s="1"/>
      <c r="AJ103" s="1"/>
    </row>
    <row r="104" spans="1:36" s="4" customFormat="1" ht="15.5" customHeight="1" x14ac:dyDescent="0.15">
      <c r="A104" s="2"/>
      <c r="B104" s="486" t="s">
        <v>61</v>
      </c>
      <c r="C104" s="487"/>
      <c r="D104" s="387"/>
      <c r="E104" s="393"/>
      <c r="F104" s="406"/>
      <c r="G104" s="395"/>
      <c r="H104" s="407"/>
      <c r="I104" s="406"/>
      <c r="J104" s="408"/>
      <c r="K104" s="396"/>
      <c r="L104" s="397"/>
      <c r="T104" s="5"/>
      <c r="U104" s="1"/>
      <c r="V104" s="1"/>
      <c r="W104" s="1"/>
      <c r="X104" s="1"/>
      <c r="Y104" s="1"/>
      <c r="Z104" s="1"/>
      <c r="AA104" s="1"/>
      <c r="AB104" s="1"/>
      <c r="AC104" s="1"/>
      <c r="AD104" s="1"/>
      <c r="AE104" s="1"/>
      <c r="AF104" s="1"/>
      <c r="AG104" s="1"/>
      <c r="AH104" s="1"/>
      <c r="AI104" s="1"/>
      <c r="AJ104" s="1"/>
    </row>
    <row r="105" spans="1:36" s="4" customFormat="1" ht="15.5" customHeight="1" x14ac:dyDescent="0.15">
      <c r="A105" s="2"/>
      <c r="B105" s="451" t="s">
        <v>62</v>
      </c>
      <c r="C105" s="490"/>
      <c r="D105" s="72"/>
      <c r="E105" s="162"/>
      <c r="F105" s="406"/>
      <c r="G105" s="83"/>
      <c r="H105" s="407"/>
      <c r="I105" s="406"/>
      <c r="J105" s="94"/>
      <c r="K105" s="396"/>
      <c r="L105" s="397"/>
      <c r="T105" s="5"/>
      <c r="U105" s="1"/>
      <c r="V105" s="1"/>
      <c r="W105" s="1"/>
      <c r="X105" s="1"/>
      <c r="Y105" s="1"/>
      <c r="Z105" s="1"/>
      <c r="AA105" s="1"/>
      <c r="AB105" s="1"/>
      <c r="AC105" s="1"/>
      <c r="AD105" s="1"/>
      <c r="AE105" s="1"/>
      <c r="AF105" s="1"/>
      <c r="AG105" s="1"/>
      <c r="AH105" s="1"/>
      <c r="AI105" s="1"/>
      <c r="AJ105" s="1"/>
    </row>
    <row r="106" spans="1:36" s="4" customFormat="1" ht="15.5" customHeight="1" x14ac:dyDescent="0.15">
      <c r="A106" s="2"/>
      <c r="B106" s="451" t="s">
        <v>62</v>
      </c>
      <c r="C106" s="490"/>
      <c r="D106" s="72"/>
      <c r="E106" s="162"/>
      <c r="F106" s="406"/>
      <c r="G106" s="83"/>
      <c r="H106" s="407"/>
      <c r="I106" s="406"/>
      <c r="J106" s="94"/>
      <c r="K106" s="396"/>
      <c r="L106" s="397"/>
      <c r="T106" s="5"/>
      <c r="U106" s="1"/>
      <c r="V106" s="1"/>
      <c r="W106" s="1"/>
      <c r="X106" s="1"/>
      <c r="Y106" s="1"/>
      <c r="Z106" s="1"/>
      <c r="AA106" s="1"/>
      <c r="AB106" s="1"/>
      <c r="AC106" s="1"/>
      <c r="AD106" s="1"/>
      <c r="AE106" s="1"/>
      <c r="AF106" s="1"/>
      <c r="AG106" s="1"/>
      <c r="AH106" s="1"/>
      <c r="AI106" s="1"/>
      <c r="AJ106" s="1"/>
    </row>
    <row r="107" spans="1:36" s="4" customFormat="1" ht="15.5" customHeight="1" x14ac:dyDescent="0.15">
      <c r="A107" s="2"/>
      <c r="B107" s="451" t="s">
        <v>62</v>
      </c>
      <c r="C107" s="490"/>
      <c r="D107" s="72"/>
      <c r="E107" s="162"/>
      <c r="F107" s="406"/>
      <c r="G107" s="83"/>
      <c r="H107" s="407"/>
      <c r="I107" s="406"/>
      <c r="J107" s="94"/>
      <c r="K107" s="396"/>
      <c r="L107" s="397"/>
      <c r="T107" s="5"/>
      <c r="U107" s="1"/>
      <c r="V107" s="1"/>
      <c r="W107" s="1"/>
      <c r="X107" s="1"/>
      <c r="Y107" s="1"/>
      <c r="Z107" s="1"/>
      <c r="AA107" s="1"/>
      <c r="AB107" s="1"/>
      <c r="AC107" s="1"/>
      <c r="AD107" s="1"/>
      <c r="AE107" s="1"/>
      <c r="AF107" s="1"/>
      <c r="AG107" s="1"/>
      <c r="AH107" s="1"/>
      <c r="AI107" s="1"/>
      <c r="AJ107" s="1"/>
    </row>
    <row r="108" spans="1:36" s="4" customFormat="1" ht="15.5" customHeight="1" x14ac:dyDescent="0.15">
      <c r="A108" s="2"/>
      <c r="B108" s="451" t="s">
        <v>71</v>
      </c>
      <c r="C108" s="490"/>
      <c r="D108" s="72"/>
      <c r="E108" s="162"/>
      <c r="F108" s="406"/>
      <c r="G108" s="83"/>
      <c r="H108" s="407"/>
      <c r="I108" s="406"/>
      <c r="J108" s="94"/>
      <c r="K108" s="396"/>
      <c r="L108" s="397"/>
      <c r="T108" s="5"/>
      <c r="U108" s="1"/>
      <c r="V108" s="1"/>
      <c r="W108" s="1"/>
      <c r="X108" s="1"/>
      <c r="Y108" s="1"/>
      <c r="Z108" s="1"/>
      <c r="AA108" s="1"/>
      <c r="AB108" s="1"/>
      <c r="AC108" s="1"/>
      <c r="AD108" s="1"/>
      <c r="AE108" s="1"/>
      <c r="AF108" s="1"/>
      <c r="AG108" s="1"/>
      <c r="AH108" s="1"/>
      <c r="AI108" s="1"/>
      <c r="AJ108" s="1"/>
    </row>
    <row r="109" spans="1:36" s="4" customFormat="1" ht="15.5" customHeight="1" x14ac:dyDescent="0.15">
      <c r="A109" s="2"/>
      <c r="B109" s="449" t="s">
        <v>63</v>
      </c>
      <c r="C109" s="450"/>
      <c r="D109" s="387"/>
      <c r="E109" s="393"/>
      <c r="F109" s="406"/>
      <c r="G109" s="395"/>
      <c r="H109" s="407"/>
      <c r="I109" s="406"/>
      <c r="J109" s="408"/>
      <c r="K109" s="396"/>
      <c r="L109" s="397"/>
      <c r="T109" s="5"/>
      <c r="U109" s="1"/>
      <c r="V109" s="1"/>
      <c r="W109" s="1"/>
      <c r="X109" s="1"/>
      <c r="Y109" s="1"/>
      <c r="Z109" s="1"/>
      <c r="AA109" s="1"/>
      <c r="AB109" s="1"/>
      <c r="AC109" s="1"/>
      <c r="AD109" s="1"/>
      <c r="AE109" s="1"/>
      <c r="AF109" s="1"/>
      <c r="AG109" s="1"/>
      <c r="AH109" s="1"/>
      <c r="AI109" s="1"/>
      <c r="AJ109" s="1"/>
    </row>
    <row r="110" spans="1:36" s="4" customFormat="1" ht="15.5" customHeight="1" x14ac:dyDescent="0.15">
      <c r="A110" s="2"/>
      <c r="B110" s="453" t="s">
        <v>62</v>
      </c>
      <c r="C110" s="454"/>
      <c r="D110" s="72"/>
      <c r="E110" s="162"/>
      <c r="F110" s="406"/>
      <c r="G110" s="83"/>
      <c r="H110" s="407"/>
      <c r="I110" s="406"/>
      <c r="J110" s="94"/>
      <c r="K110" s="396"/>
      <c r="L110" s="397"/>
      <c r="T110" s="5"/>
      <c r="U110" s="1"/>
      <c r="V110" s="1"/>
      <c r="W110" s="1"/>
      <c r="X110" s="1"/>
      <c r="Y110" s="1"/>
      <c r="Z110" s="1"/>
      <c r="AA110" s="1"/>
      <c r="AB110" s="1"/>
      <c r="AC110" s="1"/>
      <c r="AD110" s="1"/>
      <c r="AE110" s="1"/>
      <c r="AF110" s="1"/>
      <c r="AG110" s="1"/>
      <c r="AH110" s="1"/>
      <c r="AI110" s="1"/>
      <c r="AJ110" s="1"/>
    </row>
    <row r="111" spans="1:36" s="4" customFormat="1" ht="15.5" customHeight="1" x14ac:dyDescent="0.15">
      <c r="A111" s="2"/>
      <c r="B111" s="453" t="s">
        <v>62</v>
      </c>
      <c r="C111" s="454"/>
      <c r="D111" s="72"/>
      <c r="E111" s="162"/>
      <c r="F111" s="406"/>
      <c r="G111" s="83"/>
      <c r="H111" s="407"/>
      <c r="I111" s="406"/>
      <c r="J111" s="94"/>
      <c r="K111" s="396"/>
      <c r="L111" s="397"/>
      <c r="T111" s="5"/>
      <c r="U111" s="1"/>
      <c r="V111" s="1"/>
      <c r="W111" s="1"/>
      <c r="X111" s="1"/>
      <c r="Y111" s="1"/>
      <c r="Z111" s="1"/>
      <c r="AA111" s="1"/>
      <c r="AB111" s="1"/>
      <c r="AC111" s="1"/>
      <c r="AD111" s="1"/>
      <c r="AE111" s="1"/>
      <c r="AF111" s="1"/>
      <c r="AG111" s="1"/>
      <c r="AH111" s="1"/>
      <c r="AI111" s="1"/>
      <c r="AJ111" s="1"/>
    </row>
    <row r="112" spans="1:36" s="4" customFormat="1" ht="15.5" customHeight="1" x14ac:dyDescent="0.15">
      <c r="A112" s="2"/>
      <c r="B112" s="453" t="s">
        <v>62</v>
      </c>
      <c r="C112" s="454"/>
      <c r="D112" s="72"/>
      <c r="E112" s="162"/>
      <c r="F112" s="406"/>
      <c r="G112" s="83"/>
      <c r="H112" s="407"/>
      <c r="I112" s="406"/>
      <c r="J112" s="94"/>
      <c r="K112" s="396"/>
      <c r="L112" s="397"/>
      <c r="T112" s="5"/>
      <c r="U112" s="1"/>
      <c r="V112" s="1"/>
      <c r="W112" s="1"/>
      <c r="X112" s="1"/>
      <c r="Y112" s="1"/>
      <c r="Z112" s="1"/>
      <c r="AA112" s="1"/>
      <c r="AB112" s="1"/>
      <c r="AC112" s="1"/>
      <c r="AD112" s="1"/>
      <c r="AE112" s="1"/>
      <c r="AF112" s="1"/>
      <c r="AG112" s="1"/>
      <c r="AH112" s="1"/>
      <c r="AI112" s="1"/>
      <c r="AJ112" s="1"/>
    </row>
    <row r="113" spans="1:37" s="4" customFormat="1" ht="15.5" customHeight="1" x14ac:dyDescent="0.15">
      <c r="A113" s="2"/>
      <c r="B113" s="455" t="s">
        <v>71</v>
      </c>
      <c r="C113" s="456"/>
      <c r="D113" s="72"/>
      <c r="E113" s="162"/>
      <c r="F113" s="406"/>
      <c r="G113" s="83"/>
      <c r="H113" s="407"/>
      <c r="I113" s="406"/>
      <c r="J113" s="94"/>
      <c r="K113" s="396"/>
      <c r="L113" s="397"/>
      <c r="T113" s="5"/>
      <c r="U113" s="1"/>
      <c r="V113" s="1"/>
      <c r="W113" s="1"/>
      <c r="X113" s="1"/>
      <c r="Y113" s="1"/>
      <c r="Z113" s="1"/>
      <c r="AA113" s="1"/>
      <c r="AB113" s="1"/>
      <c r="AC113" s="1"/>
      <c r="AD113" s="1"/>
      <c r="AE113" s="1"/>
      <c r="AF113" s="1"/>
      <c r="AG113" s="1"/>
      <c r="AH113" s="1"/>
      <c r="AI113" s="1"/>
      <c r="AJ113" s="1"/>
    </row>
    <row r="114" spans="1:37" s="4" customFormat="1" ht="15.5" customHeight="1" x14ac:dyDescent="0.15">
      <c r="A114" s="2"/>
      <c r="B114" s="457" t="s">
        <v>64</v>
      </c>
      <c r="C114" s="458"/>
      <c r="D114" s="387"/>
      <c r="E114" s="393"/>
      <c r="F114" s="406"/>
      <c r="G114" s="395"/>
      <c r="H114" s="407"/>
      <c r="I114" s="406"/>
      <c r="J114" s="408"/>
      <c r="K114" s="396"/>
      <c r="L114" s="397"/>
      <c r="T114" s="5"/>
      <c r="U114" s="1"/>
      <c r="V114" s="1"/>
      <c r="W114" s="1"/>
      <c r="X114" s="1"/>
      <c r="Y114" s="1"/>
      <c r="Z114" s="1"/>
      <c r="AA114" s="1"/>
      <c r="AB114" s="1"/>
      <c r="AC114" s="1"/>
      <c r="AD114" s="1"/>
      <c r="AE114" s="1"/>
      <c r="AF114" s="1"/>
      <c r="AG114" s="1"/>
      <c r="AH114" s="1"/>
      <c r="AI114" s="1"/>
      <c r="AJ114" s="1"/>
    </row>
    <row r="115" spans="1:37" s="4" customFormat="1" ht="15.5" customHeight="1" x14ac:dyDescent="0.15">
      <c r="A115" s="2"/>
      <c r="B115" s="467" t="s">
        <v>65</v>
      </c>
      <c r="C115" s="468"/>
      <c r="D115" s="72"/>
      <c r="E115" s="162"/>
      <c r="F115" s="406"/>
      <c r="G115" s="83"/>
      <c r="H115" s="407"/>
      <c r="I115" s="406"/>
      <c r="J115" s="94"/>
      <c r="K115" s="396"/>
      <c r="L115" s="397"/>
      <c r="T115" s="5"/>
      <c r="U115" s="1"/>
      <c r="V115" s="1"/>
      <c r="W115" s="1"/>
      <c r="X115" s="1"/>
      <c r="Y115" s="1"/>
      <c r="Z115" s="1"/>
      <c r="AA115" s="1"/>
      <c r="AB115" s="1"/>
      <c r="AC115" s="1"/>
      <c r="AD115" s="1"/>
      <c r="AE115" s="1"/>
      <c r="AF115" s="1"/>
      <c r="AG115" s="1"/>
      <c r="AH115" s="1"/>
      <c r="AI115" s="1"/>
      <c r="AJ115" s="1"/>
    </row>
    <row r="116" spans="1:37" s="4" customFormat="1" ht="15.5" customHeight="1" x14ac:dyDescent="0.15">
      <c r="A116" s="2"/>
      <c r="B116" s="467" t="s">
        <v>65</v>
      </c>
      <c r="C116" s="468"/>
      <c r="D116" s="72"/>
      <c r="E116" s="162"/>
      <c r="F116" s="406"/>
      <c r="G116" s="83"/>
      <c r="H116" s="407"/>
      <c r="I116" s="406"/>
      <c r="J116" s="94"/>
      <c r="K116" s="396"/>
      <c r="L116" s="397"/>
      <c r="T116" s="5"/>
      <c r="U116" s="1"/>
      <c r="V116" s="1"/>
      <c r="W116" s="1"/>
      <c r="X116" s="1"/>
      <c r="Y116" s="1"/>
      <c r="Z116" s="1"/>
      <c r="AA116" s="1"/>
      <c r="AB116" s="1"/>
      <c r="AC116" s="1"/>
      <c r="AD116" s="1"/>
      <c r="AE116" s="1"/>
      <c r="AF116" s="1"/>
      <c r="AG116" s="1"/>
      <c r="AH116" s="1"/>
      <c r="AI116" s="1"/>
      <c r="AJ116" s="1"/>
    </row>
    <row r="117" spans="1:37" s="4" customFormat="1" ht="15.5" customHeight="1" x14ac:dyDescent="0.15">
      <c r="A117" s="2"/>
      <c r="B117" s="459" t="s">
        <v>65</v>
      </c>
      <c r="C117" s="460"/>
      <c r="D117" s="72"/>
      <c r="E117" s="162"/>
      <c r="F117" s="406"/>
      <c r="G117" s="83"/>
      <c r="H117" s="407"/>
      <c r="I117" s="406"/>
      <c r="J117" s="94"/>
      <c r="K117" s="396"/>
      <c r="L117" s="391"/>
      <c r="T117" s="5"/>
      <c r="U117" s="1"/>
      <c r="V117" s="1"/>
      <c r="W117" s="1"/>
      <c r="X117" s="1"/>
      <c r="Y117" s="1"/>
      <c r="Z117" s="1"/>
      <c r="AA117" s="1"/>
      <c r="AB117" s="1"/>
      <c r="AC117" s="1"/>
      <c r="AD117" s="1"/>
      <c r="AE117" s="1"/>
      <c r="AF117" s="1"/>
      <c r="AG117" s="1"/>
      <c r="AH117" s="1"/>
      <c r="AI117" s="1"/>
      <c r="AJ117" s="1"/>
    </row>
    <row r="118" spans="1:37" s="4" customFormat="1" ht="15.5" customHeight="1" x14ac:dyDescent="0.15">
      <c r="B118" s="465" t="s">
        <v>71</v>
      </c>
      <c r="C118" s="466"/>
      <c r="D118" s="72"/>
      <c r="E118" s="162"/>
      <c r="F118" s="406"/>
      <c r="G118" s="83"/>
      <c r="H118" s="407"/>
      <c r="I118" s="409"/>
      <c r="J118" s="94"/>
      <c r="K118" s="396"/>
      <c r="L118" s="391" t="s">
        <v>84</v>
      </c>
      <c r="T118" s="58"/>
      <c r="U118" s="1"/>
      <c r="V118" s="1"/>
      <c r="W118" s="1"/>
      <c r="X118" s="1"/>
      <c r="Y118" s="1"/>
      <c r="Z118" s="1"/>
      <c r="AA118" s="1"/>
      <c r="AB118" s="1"/>
      <c r="AC118" s="1"/>
      <c r="AD118" s="1"/>
      <c r="AE118" s="1"/>
      <c r="AF118" s="1"/>
      <c r="AG118" s="1"/>
      <c r="AH118" s="1"/>
      <c r="AI118" s="1"/>
      <c r="AJ118" s="1"/>
    </row>
    <row r="119" spans="1:37" s="2" customFormat="1" ht="15.5" customHeight="1" thickBot="1" x14ac:dyDescent="0.2">
      <c r="B119" s="52"/>
      <c r="C119" s="53"/>
      <c r="D119" s="53"/>
      <c r="E119" s="59"/>
      <c r="F119" s="60"/>
      <c r="G119" s="88">
        <f>SUM(G99:G118)</f>
        <v>0</v>
      </c>
      <c r="H119" s="59"/>
      <c r="I119" s="60"/>
      <c r="J119" s="88">
        <f>SUM(J99:J118)</f>
        <v>0</v>
      </c>
      <c r="K119" s="42"/>
      <c r="L119" s="90">
        <f>J119+G119</f>
        <v>0</v>
      </c>
      <c r="T119" s="6"/>
      <c r="U119" s="1"/>
      <c r="V119" s="1"/>
      <c r="W119" s="1"/>
      <c r="X119" s="1"/>
      <c r="Y119" s="1"/>
      <c r="Z119" s="1"/>
      <c r="AA119" s="1"/>
      <c r="AB119" s="1"/>
      <c r="AC119" s="1"/>
      <c r="AD119" s="1"/>
      <c r="AE119" s="1"/>
      <c r="AF119" s="1"/>
      <c r="AG119" s="1"/>
      <c r="AH119" s="1"/>
      <c r="AI119" s="1"/>
      <c r="AJ119" s="1"/>
    </row>
    <row r="120" spans="1:37" s="2" customFormat="1" ht="15.5" customHeight="1" thickBot="1" x14ac:dyDescent="0.2">
      <c r="T120" s="6"/>
      <c r="U120" s="1"/>
      <c r="V120" s="1"/>
      <c r="W120" s="1"/>
      <c r="X120" s="1"/>
      <c r="Y120" s="1"/>
      <c r="Z120" s="1"/>
      <c r="AA120" s="1"/>
      <c r="AB120" s="1"/>
      <c r="AC120" s="1"/>
      <c r="AD120" s="1"/>
      <c r="AE120" s="1"/>
      <c r="AF120" s="1"/>
      <c r="AG120" s="1"/>
      <c r="AH120" s="1"/>
      <c r="AI120" s="1"/>
      <c r="AJ120" s="1"/>
    </row>
    <row r="121" spans="1:37" s="2" customFormat="1" ht="23.25" customHeight="1" x14ac:dyDescent="0.15">
      <c r="A121" s="207" t="s">
        <v>85</v>
      </c>
      <c r="B121" s="205" t="s">
        <v>86</v>
      </c>
      <c r="C121" s="10"/>
      <c r="D121" s="10"/>
      <c r="E121" s="14"/>
      <c r="F121" s="12" t="s">
        <v>51</v>
      </c>
      <c r="G121" s="11"/>
      <c r="H121" s="11"/>
      <c r="I121" s="10" t="s">
        <v>52</v>
      </c>
      <c r="J121" s="11"/>
      <c r="K121" s="3"/>
      <c r="L121" s="43"/>
      <c r="S121" s="4"/>
      <c r="T121" s="1"/>
      <c r="V121" s="1"/>
      <c r="W121" s="1"/>
      <c r="X121" s="1"/>
      <c r="Y121" s="1"/>
      <c r="Z121" s="1"/>
      <c r="AA121" s="1"/>
      <c r="AB121" s="1"/>
      <c r="AC121" s="1"/>
      <c r="AD121" s="1"/>
      <c r="AE121" s="1"/>
      <c r="AF121" s="1"/>
      <c r="AG121" s="1"/>
      <c r="AH121" s="1"/>
      <c r="AI121" s="1"/>
      <c r="AJ121" s="1"/>
    </row>
    <row r="122" spans="1:37" s="2" customFormat="1" ht="21" customHeight="1" x14ac:dyDescent="0.15">
      <c r="B122" s="119" t="s">
        <v>53</v>
      </c>
      <c r="C122" s="120"/>
      <c r="D122" s="109" t="s">
        <v>83</v>
      </c>
      <c r="E122" s="110"/>
      <c r="F122" s="22"/>
      <c r="G122" s="23" t="s">
        <v>70</v>
      </c>
      <c r="H122" s="23"/>
      <c r="I122" s="22"/>
      <c r="J122" s="25" t="s">
        <v>70</v>
      </c>
      <c r="K122" s="106"/>
      <c r="L122" s="122"/>
      <c r="T122" s="1"/>
      <c r="V122" s="1"/>
      <c r="W122" s="1"/>
      <c r="X122" s="1"/>
      <c r="Y122" s="1"/>
      <c r="Z122" s="1"/>
      <c r="AA122" s="1"/>
      <c r="AB122" s="1"/>
      <c r="AC122" s="1"/>
      <c r="AD122" s="1"/>
      <c r="AE122" s="1"/>
      <c r="AF122" s="1"/>
      <c r="AG122" s="1"/>
      <c r="AH122" s="1"/>
      <c r="AI122" s="1"/>
      <c r="AJ122" s="1"/>
    </row>
    <row r="123" spans="1:37" s="4" customFormat="1" ht="15.5" customHeight="1" x14ac:dyDescent="0.15">
      <c r="A123" s="2"/>
      <c r="B123" s="461" t="s">
        <v>59</v>
      </c>
      <c r="C123" s="462"/>
      <c r="D123" s="392"/>
      <c r="E123" s="393"/>
      <c r="F123" s="406"/>
      <c r="G123" s="389"/>
      <c r="H123" s="407"/>
      <c r="I123" s="406"/>
      <c r="J123" s="403"/>
      <c r="K123" s="396"/>
      <c r="L123" s="397"/>
      <c r="T123" s="1"/>
      <c r="V123" s="1"/>
      <c r="W123" s="1"/>
      <c r="X123" s="1"/>
      <c r="Y123" s="1"/>
      <c r="Z123" s="1"/>
      <c r="AA123" s="1"/>
      <c r="AB123" s="1"/>
      <c r="AC123" s="1"/>
      <c r="AD123" s="1"/>
      <c r="AE123" s="1"/>
      <c r="AF123" s="1"/>
      <c r="AG123" s="1"/>
      <c r="AH123" s="1"/>
      <c r="AI123" s="1"/>
      <c r="AJ123" s="1"/>
    </row>
    <row r="124" spans="1:37" s="4" customFormat="1" ht="15.5" customHeight="1" x14ac:dyDescent="0.15">
      <c r="A124" s="2"/>
      <c r="B124" s="469" t="s">
        <v>60</v>
      </c>
      <c r="C124" s="470"/>
      <c r="D124" s="447"/>
      <c r="E124" s="448"/>
      <c r="F124" s="406"/>
      <c r="G124" s="80"/>
      <c r="H124" s="407"/>
      <c r="I124" s="406"/>
      <c r="J124" s="93"/>
      <c r="K124" s="396"/>
      <c r="L124" s="397"/>
      <c r="T124" s="1"/>
      <c r="U124" s="1"/>
      <c r="V124" s="1"/>
      <c r="W124" s="1"/>
      <c r="X124" s="1"/>
      <c r="Y124" s="1"/>
      <c r="Z124" s="1"/>
      <c r="AA124" s="1"/>
      <c r="AB124" s="1"/>
      <c r="AC124" s="1"/>
      <c r="AD124" s="1"/>
      <c r="AE124" s="1"/>
      <c r="AF124" s="1"/>
      <c r="AG124" s="1"/>
      <c r="AH124" s="1"/>
      <c r="AI124" s="1"/>
      <c r="AJ124" s="1"/>
    </row>
    <row r="125" spans="1:37" s="2" customFormat="1" ht="15" customHeight="1" x14ac:dyDescent="0.15">
      <c r="B125" s="469" t="s">
        <v>60</v>
      </c>
      <c r="C125" s="470"/>
      <c r="D125" s="447"/>
      <c r="E125" s="448"/>
      <c r="F125" s="406"/>
      <c r="G125" s="80"/>
      <c r="H125" s="407"/>
      <c r="I125" s="406"/>
      <c r="J125" s="93"/>
      <c r="K125" s="396"/>
      <c r="L125" s="397"/>
      <c r="S125" s="4"/>
      <c r="T125" s="1"/>
      <c r="U125" s="1"/>
      <c r="V125" s="1"/>
      <c r="W125" s="1"/>
      <c r="X125" s="1"/>
      <c r="Y125" s="1"/>
      <c r="Z125" s="1"/>
      <c r="AA125" s="1"/>
      <c r="AB125" s="1"/>
      <c r="AC125" s="1"/>
      <c r="AD125" s="1"/>
      <c r="AE125" s="1"/>
      <c r="AF125" s="1"/>
      <c r="AG125" s="1"/>
      <c r="AH125" s="1"/>
      <c r="AI125" s="1"/>
      <c r="AJ125" s="1"/>
    </row>
    <row r="126" spans="1:37" s="2" customFormat="1" ht="15.5" customHeight="1" x14ac:dyDescent="0.15">
      <c r="B126" s="469" t="s">
        <v>60</v>
      </c>
      <c r="C126" s="470"/>
      <c r="D126" s="447"/>
      <c r="E126" s="448"/>
      <c r="F126" s="406"/>
      <c r="G126" s="83"/>
      <c r="H126" s="407"/>
      <c r="I126" s="406"/>
      <c r="J126" s="94"/>
      <c r="K126" s="396"/>
      <c r="L126" s="397"/>
      <c r="S126" s="4"/>
      <c r="T126" s="1"/>
      <c r="U126" s="6"/>
      <c r="V126" s="1"/>
      <c r="W126" s="1"/>
      <c r="X126" s="1"/>
      <c r="Y126" s="1"/>
      <c r="Z126" s="1"/>
      <c r="AA126" s="1"/>
      <c r="AB126" s="1"/>
      <c r="AC126" s="1"/>
      <c r="AD126" s="1"/>
      <c r="AE126" s="1"/>
      <c r="AF126" s="1"/>
      <c r="AG126" s="1"/>
      <c r="AH126" s="1"/>
      <c r="AI126" s="1"/>
      <c r="AJ126" s="1"/>
      <c r="AK126" s="1"/>
    </row>
    <row r="127" spans="1:37" x14ac:dyDescent="0.15">
      <c r="A127" s="2"/>
      <c r="B127" s="469" t="s">
        <v>71</v>
      </c>
      <c r="C127" s="470"/>
      <c r="D127" s="447"/>
      <c r="E127" s="448"/>
      <c r="F127" s="406"/>
      <c r="G127" s="83"/>
      <c r="H127" s="407"/>
      <c r="I127" s="406"/>
      <c r="J127" s="94"/>
      <c r="K127" s="396"/>
      <c r="L127" s="397"/>
      <c r="S127" s="4"/>
    </row>
    <row r="128" spans="1:37" x14ac:dyDescent="0.15">
      <c r="A128" s="2"/>
      <c r="B128" s="463" t="s">
        <v>61</v>
      </c>
      <c r="C128" s="464"/>
      <c r="D128" s="392"/>
      <c r="E128" s="393"/>
      <c r="F128" s="406"/>
      <c r="G128" s="395"/>
      <c r="H128" s="407"/>
      <c r="I128" s="406"/>
      <c r="J128" s="408"/>
      <c r="K128" s="396"/>
      <c r="L128" s="397"/>
      <c r="S128" s="4"/>
    </row>
    <row r="129" spans="1:19" x14ac:dyDescent="0.15">
      <c r="A129" s="2"/>
      <c r="B129" s="451" t="s">
        <v>62</v>
      </c>
      <c r="C129" s="452"/>
      <c r="D129" s="447"/>
      <c r="E129" s="448"/>
      <c r="F129" s="406"/>
      <c r="G129" s="94"/>
      <c r="H129" s="407"/>
      <c r="I129" s="406"/>
      <c r="J129" s="94"/>
      <c r="K129" s="396"/>
      <c r="L129" s="397"/>
      <c r="S129" s="4"/>
    </row>
    <row r="130" spans="1:19" x14ac:dyDescent="0.15">
      <c r="A130" s="2"/>
      <c r="B130" s="451" t="s">
        <v>62</v>
      </c>
      <c r="C130" s="452"/>
      <c r="D130" s="447"/>
      <c r="E130" s="448"/>
      <c r="F130" s="406"/>
      <c r="G130" s="94"/>
      <c r="H130" s="407"/>
      <c r="I130" s="406"/>
      <c r="J130" s="94"/>
      <c r="K130" s="396"/>
      <c r="L130" s="397"/>
      <c r="S130" s="4"/>
    </row>
    <row r="131" spans="1:19" x14ac:dyDescent="0.15">
      <c r="A131" s="2"/>
      <c r="B131" s="451" t="s">
        <v>62</v>
      </c>
      <c r="C131" s="452"/>
      <c r="D131" s="447"/>
      <c r="E131" s="448"/>
      <c r="F131" s="406"/>
      <c r="G131" s="83"/>
      <c r="H131" s="407"/>
      <c r="I131" s="406"/>
      <c r="J131" s="94"/>
      <c r="K131" s="396"/>
      <c r="L131" s="397"/>
      <c r="S131" s="4"/>
    </row>
    <row r="132" spans="1:19" x14ac:dyDescent="0.15">
      <c r="A132" s="2"/>
      <c r="B132" s="451" t="s">
        <v>87</v>
      </c>
      <c r="C132" s="452"/>
      <c r="D132" s="447"/>
      <c r="E132" s="448"/>
      <c r="F132" s="406"/>
      <c r="G132" s="83"/>
      <c r="H132" s="407"/>
      <c r="I132" s="406"/>
      <c r="J132" s="94"/>
      <c r="K132" s="396"/>
      <c r="L132" s="397"/>
      <c r="S132" s="4"/>
    </row>
    <row r="133" spans="1:19" x14ac:dyDescent="0.15">
      <c r="A133" s="2"/>
      <c r="B133" s="449" t="s">
        <v>63</v>
      </c>
      <c r="C133" s="450"/>
      <c r="D133" s="392"/>
      <c r="E133" s="393"/>
      <c r="F133" s="406"/>
      <c r="G133" s="395"/>
      <c r="H133" s="407"/>
      <c r="I133" s="406"/>
      <c r="J133" s="408"/>
      <c r="K133" s="396"/>
      <c r="L133" s="397"/>
      <c r="S133" s="4"/>
    </row>
    <row r="134" spans="1:19" x14ac:dyDescent="0.15">
      <c r="A134" s="2"/>
      <c r="B134" s="453" t="s">
        <v>62</v>
      </c>
      <c r="C134" s="454"/>
      <c r="D134" s="447"/>
      <c r="E134" s="448"/>
      <c r="F134" s="406"/>
      <c r="G134" s="83"/>
      <c r="H134" s="407"/>
      <c r="I134" s="406"/>
      <c r="J134" s="94"/>
      <c r="K134" s="396"/>
      <c r="L134" s="397"/>
      <c r="S134" s="4"/>
    </row>
    <row r="135" spans="1:19" x14ac:dyDescent="0.15">
      <c r="A135" s="2"/>
      <c r="B135" s="453" t="s">
        <v>62</v>
      </c>
      <c r="C135" s="454"/>
      <c r="D135" s="447"/>
      <c r="E135" s="448"/>
      <c r="F135" s="406"/>
      <c r="G135" s="83"/>
      <c r="H135" s="407"/>
      <c r="I135" s="406"/>
      <c r="J135" s="94"/>
      <c r="K135" s="396"/>
      <c r="L135" s="397"/>
      <c r="S135" s="4"/>
    </row>
    <row r="136" spans="1:19" x14ac:dyDescent="0.15">
      <c r="A136" s="2"/>
      <c r="B136" s="453" t="s">
        <v>62</v>
      </c>
      <c r="C136" s="454"/>
      <c r="D136" s="447"/>
      <c r="E136" s="448"/>
      <c r="F136" s="406"/>
      <c r="G136" s="83"/>
      <c r="H136" s="407"/>
      <c r="I136" s="406"/>
      <c r="J136" s="94"/>
      <c r="K136" s="396"/>
      <c r="L136" s="397"/>
      <c r="S136" s="4"/>
    </row>
    <row r="137" spans="1:19" x14ac:dyDescent="0.15">
      <c r="A137" s="2"/>
      <c r="B137" s="453" t="s">
        <v>71</v>
      </c>
      <c r="C137" s="454"/>
      <c r="D137" s="447"/>
      <c r="E137" s="448"/>
      <c r="F137" s="406"/>
      <c r="G137" s="83"/>
      <c r="H137" s="407"/>
      <c r="I137" s="406"/>
      <c r="J137" s="94"/>
      <c r="K137" s="396"/>
      <c r="L137" s="397"/>
      <c r="S137" s="4"/>
    </row>
    <row r="138" spans="1:19" x14ac:dyDescent="0.15">
      <c r="A138" s="2"/>
      <c r="B138" s="471" t="s">
        <v>64</v>
      </c>
      <c r="C138" s="464"/>
      <c r="D138" s="392"/>
      <c r="E138" s="393"/>
      <c r="F138" s="406"/>
      <c r="G138" s="395"/>
      <c r="H138" s="407"/>
      <c r="I138" s="406"/>
      <c r="J138" s="408"/>
      <c r="K138" s="396"/>
      <c r="L138" s="397"/>
      <c r="S138" s="4"/>
    </row>
    <row r="139" spans="1:19" x14ac:dyDescent="0.15">
      <c r="A139" s="2"/>
      <c r="B139" s="467" t="s">
        <v>65</v>
      </c>
      <c r="C139" s="452"/>
      <c r="D139" s="447"/>
      <c r="E139" s="448"/>
      <c r="F139" s="406"/>
      <c r="G139" s="83"/>
      <c r="H139" s="407"/>
      <c r="I139" s="406"/>
      <c r="J139" s="94"/>
      <c r="K139" s="396"/>
      <c r="L139" s="397"/>
      <c r="S139" s="4"/>
    </row>
    <row r="140" spans="1:19" x14ac:dyDescent="0.15">
      <c r="A140" s="2"/>
      <c r="B140" s="467" t="s">
        <v>65</v>
      </c>
      <c r="C140" s="452"/>
      <c r="D140" s="447"/>
      <c r="E140" s="448"/>
      <c r="F140" s="406"/>
      <c r="G140" s="83"/>
      <c r="H140" s="407"/>
      <c r="I140" s="406"/>
      <c r="J140" s="94"/>
      <c r="K140" s="396"/>
      <c r="L140" s="397"/>
      <c r="S140" s="4"/>
    </row>
    <row r="141" spans="1:19" ht="14" x14ac:dyDescent="0.15">
      <c r="A141" s="2"/>
      <c r="B141" s="467" t="s">
        <v>65</v>
      </c>
      <c r="C141" s="452"/>
      <c r="D141" s="447"/>
      <c r="E141" s="448"/>
      <c r="F141" s="406"/>
      <c r="G141" s="83"/>
      <c r="H141" s="407"/>
      <c r="I141" s="406"/>
      <c r="J141" s="94"/>
      <c r="K141" s="396"/>
      <c r="L141" s="391" t="s">
        <v>88</v>
      </c>
      <c r="S141" s="4"/>
    </row>
    <row r="142" spans="1:19" ht="14" x14ac:dyDescent="0.15">
      <c r="A142" s="4"/>
      <c r="B142" s="467" t="s">
        <v>71</v>
      </c>
      <c r="C142" s="452"/>
      <c r="D142" s="447"/>
      <c r="E142" s="448"/>
      <c r="F142" s="406"/>
      <c r="G142" s="83"/>
      <c r="H142" s="407"/>
      <c r="I142" s="409"/>
      <c r="J142" s="94"/>
      <c r="K142" s="396"/>
      <c r="L142" s="391" t="s">
        <v>89</v>
      </c>
      <c r="S142" s="51"/>
    </row>
    <row r="143" spans="1:19" ht="14" thickBot="1" x14ac:dyDescent="0.2">
      <c r="A143" s="2"/>
      <c r="B143" s="52"/>
      <c r="C143" s="53"/>
      <c r="D143" s="53"/>
      <c r="E143" s="59"/>
      <c r="F143" s="60"/>
      <c r="G143" s="88">
        <f>SUM(G123:G142)</f>
        <v>0</v>
      </c>
      <c r="H143" s="59"/>
      <c r="I143" s="60"/>
      <c r="J143" s="88">
        <f>SUM(J123:J142)</f>
        <v>0</v>
      </c>
      <c r="K143" s="42"/>
      <c r="L143" s="90">
        <f>J143+G143</f>
        <v>0</v>
      </c>
      <c r="S143" s="2"/>
    </row>
    <row r="144" spans="1:19" ht="14" thickBot="1" x14ac:dyDescent="0.2">
      <c r="A144" s="2"/>
      <c r="B144" s="17"/>
      <c r="C144" s="17"/>
      <c r="D144" s="17"/>
      <c r="E144" s="18"/>
      <c r="F144" s="17"/>
      <c r="G144" s="91"/>
      <c r="H144" s="18"/>
      <c r="I144" s="17"/>
      <c r="J144" s="91"/>
      <c r="K144" s="106"/>
      <c r="L144" s="95"/>
      <c r="S144" s="2"/>
    </row>
    <row r="145" spans="1:29" ht="16" x14ac:dyDescent="0.2">
      <c r="A145" s="206" t="s">
        <v>90</v>
      </c>
      <c r="B145" s="205" t="s">
        <v>91</v>
      </c>
      <c r="C145" s="10"/>
      <c r="D145" s="10"/>
      <c r="E145" s="14"/>
      <c r="F145" s="111"/>
      <c r="G145" s="92">
        <f>G47+G71+G95+G119+G143</f>
        <v>0</v>
      </c>
      <c r="H145" s="111"/>
      <c r="I145" s="111"/>
      <c r="J145" s="92">
        <f>J47+J71+J95+J119+J143</f>
        <v>0</v>
      </c>
      <c r="K145" s="208" t="s">
        <v>92</v>
      </c>
      <c r="L145" s="96">
        <f>SUM(G145,J145)</f>
        <v>0</v>
      </c>
      <c r="S145" s="2"/>
    </row>
    <row r="146" spans="1:29" x14ac:dyDescent="0.15">
      <c r="A146" s="2"/>
      <c r="B146" s="15"/>
      <c r="C146" s="16"/>
      <c r="D146" s="17"/>
      <c r="E146" s="18"/>
      <c r="F146" s="20"/>
      <c r="G146" s="19"/>
      <c r="H146" s="20"/>
      <c r="I146" s="20"/>
      <c r="J146" s="19"/>
      <c r="K146" s="8"/>
      <c r="L146" s="122"/>
      <c r="S146" s="2"/>
    </row>
    <row r="147" spans="1:29" ht="17" thickBot="1" x14ac:dyDescent="0.25">
      <c r="A147" s="206" t="s">
        <v>93</v>
      </c>
      <c r="B147" s="209" t="s">
        <v>94</v>
      </c>
      <c r="C147" s="196"/>
      <c r="D147" s="21"/>
      <c r="E147" s="197"/>
      <c r="F147" s="212"/>
      <c r="G147" s="210">
        <f>IFERROR(G145/L145,0)</f>
        <v>0</v>
      </c>
      <c r="H147" s="211"/>
      <c r="I147" s="212"/>
      <c r="J147" s="210">
        <f>IFERROR(J145/L145,0)</f>
        <v>0</v>
      </c>
      <c r="K147" s="213" t="s">
        <v>92</v>
      </c>
      <c r="L147" s="214">
        <f>SUM(G147,J147)</f>
        <v>0</v>
      </c>
      <c r="S147" s="4"/>
    </row>
    <row r="148" spans="1:29" x14ac:dyDescent="0.15">
      <c r="A148" s="2"/>
      <c r="B148" s="2"/>
      <c r="C148" s="2"/>
      <c r="D148" s="2"/>
      <c r="E148" s="106"/>
      <c r="F148" s="9"/>
      <c r="G148" s="106"/>
      <c r="H148" s="106"/>
      <c r="I148" s="2"/>
      <c r="J148" s="106"/>
      <c r="K148" s="106"/>
      <c r="L148" s="2"/>
      <c r="M148" s="106"/>
      <c r="N148" s="106"/>
      <c r="O148" s="106"/>
      <c r="P148" s="106"/>
      <c r="Q148" s="106"/>
      <c r="R148" s="106"/>
      <c r="S148" s="121"/>
    </row>
    <row r="149" spans="1:29" x14ac:dyDescent="0.15">
      <c r="A149" s="2"/>
      <c r="B149" s="2"/>
      <c r="C149" s="2"/>
      <c r="D149" s="2"/>
      <c r="E149" s="106"/>
      <c r="F149" s="9"/>
      <c r="G149" s="106"/>
      <c r="H149" s="106"/>
      <c r="I149" s="2"/>
      <c r="J149" s="106"/>
      <c r="K149" s="106"/>
      <c r="L149" s="2"/>
      <c r="M149" s="106"/>
      <c r="N149" s="106"/>
      <c r="O149" s="106"/>
      <c r="P149" s="106"/>
      <c r="Q149" s="106"/>
      <c r="R149" s="106"/>
      <c r="S149" s="121"/>
    </row>
    <row r="151" spans="1:29" ht="20" x14ac:dyDescent="0.15">
      <c r="A151" s="40"/>
      <c r="B151" s="35"/>
      <c r="C151" s="35"/>
      <c r="D151" s="35"/>
      <c r="E151" s="35"/>
      <c r="F151" s="35"/>
      <c r="G151" s="35"/>
      <c r="H151" s="35"/>
      <c r="I151" s="35"/>
      <c r="J151" s="35"/>
      <c r="K151" s="35"/>
      <c r="L151" s="35"/>
      <c r="M151" s="35"/>
      <c r="N151" s="35"/>
      <c r="O151" s="35"/>
      <c r="P151" s="35"/>
      <c r="Q151" s="35"/>
      <c r="R151" s="35"/>
      <c r="S151" s="35"/>
    </row>
    <row r="152" spans="1:29" ht="20" x14ac:dyDescent="0.15">
      <c r="A152" s="40" t="s">
        <v>211</v>
      </c>
      <c r="B152" s="35"/>
      <c r="C152" s="35"/>
      <c r="D152" s="35"/>
      <c r="E152" s="35"/>
      <c r="F152" s="35"/>
      <c r="G152" s="35"/>
      <c r="H152" s="35"/>
      <c r="I152" s="35"/>
      <c r="J152" s="35"/>
      <c r="K152" s="35"/>
      <c r="L152" s="35"/>
      <c r="M152" s="35"/>
      <c r="N152" s="35"/>
      <c r="O152" s="35"/>
      <c r="P152" s="35"/>
      <c r="Q152" s="35"/>
      <c r="R152" s="35"/>
      <c r="S152" s="35"/>
      <c r="T152" s="35"/>
      <c r="U152" s="35"/>
      <c r="V152" s="35"/>
      <c r="W152" s="35"/>
      <c r="X152" s="35"/>
      <c r="Y152" s="35"/>
      <c r="Z152" s="35"/>
    </row>
    <row r="153" spans="1:29" x14ac:dyDescent="0.15">
      <c r="A153"/>
      <c r="B153"/>
      <c r="C153"/>
      <c r="D153"/>
      <c r="E153"/>
      <c r="F153"/>
      <c r="G153"/>
      <c r="H153" s="33"/>
      <c r="I153" s="33"/>
      <c r="J153" s="33"/>
      <c r="K153" s="33"/>
      <c r="L153" s="33"/>
      <c r="M153" s="33"/>
      <c r="N153" s="33"/>
      <c r="O153" s="33"/>
      <c r="P153" s="33"/>
      <c r="Q153" s="33"/>
      <c r="R153" s="33"/>
      <c r="S153" s="33"/>
      <c r="T153" s="33"/>
      <c r="U153" s="33"/>
      <c r="V153" s="33"/>
      <c r="W153" s="33"/>
      <c r="X153" s="33"/>
      <c r="Y153"/>
      <c r="Z153"/>
    </row>
    <row r="154" spans="1:29" ht="19" thickBot="1" x14ac:dyDescent="0.25">
      <c r="A154"/>
      <c r="B154"/>
      <c r="C154"/>
      <c r="D154"/>
      <c r="E154" s="152"/>
      <c r="F154"/>
      <c r="H154" s="151"/>
      <c r="J154" s="33"/>
      <c r="K154" s="33"/>
      <c r="L154" s="33"/>
      <c r="M154" s="33"/>
      <c r="N154" s="33"/>
      <c r="O154" s="33"/>
      <c r="P154" s="33"/>
      <c r="Q154" s="33"/>
      <c r="R154" s="33"/>
      <c r="S154" s="33"/>
      <c r="T154" s="33"/>
      <c r="U154" s="33"/>
      <c r="V154" s="33"/>
      <c r="W154" s="33"/>
      <c r="X154" s="33"/>
      <c r="Y154"/>
      <c r="Z154"/>
    </row>
    <row r="155" spans="1:29" ht="23" x14ac:dyDescent="0.25">
      <c r="A155" s="252"/>
      <c r="B155" s="253"/>
      <c r="C155" s="254"/>
      <c r="D155" s="512" t="s">
        <v>95</v>
      </c>
      <c r="E155" s="513"/>
      <c r="F155" s="514"/>
      <c r="G155" s="522" t="s">
        <v>96</v>
      </c>
      <c r="H155" s="523"/>
      <c r="I155" s="523"/>
      <c r="J155" s="523"/>
      <c r="K155" s="523"/>
      <c r="L155" s="523"/>
      <c r="M155" s="523"/>
      <c r="N155" s="523"/>
      <c r="O155" s="523"/>
      <c r="P155" s="523"/>
      <c r="Q155" s="523"/>
      <c r="R155" s="523"/>
      <c r="S155" s="523"/>
      <c r="T155" s="523"/>
      <c r="U155" s="523"/>
      <c r="V155" s="524"/>
      <c r="X155" s="189"/>
      <c r="Y155" s="161"/>
    </row>
    <row r="156" spans="1:29" ht="32.25" customHeight="1" thickBot="1" x14ac:dyDescent="0.25">
      <c r="A156" s="255"/>
      <c r="B156" s="171"/>
      <c r="C156" s="177"/>
      <c r="D156" s="515" t="s">
        <v>97</v>
      </c>
      <c r="E156" s="516"/>
      <c r="F156" s="517"/>
      <c r="G156" s="518">
        <v>2027</v>
      </c>
      <c r="H156" s="511"/>
      <c r="I156" s="519">
        <v>2028</v>
      </c>
      <c r="J156" s="511"/>
      <c r="K156" s="519">
        <v>2029</v>
      </c>
      <c r="L156" s="511"/>
      <c r="M156" s="519">
        <v>2030</v>
      </c>
      <c r="N156" s="511"/>
      <c r="O156" s="520">
        <v>2031</v>
      </c>
      <c r="P156" s="521"/>
      <c r="Q156" s="510" t="s">
        <v>98</v>
      </c>
      <c r="R156" s="511"/>
      <c r="S156" s="185"/>
      <c r="T156" s="186"/>
      <c r="U156" s="225"/>
      <c r="V156" s="256"/>
      <c r="X156" s="189"/>
      <c r="Y156" s="161"/>
    </row>
    <row r="157" spans="1:29" s="161" customFormat="1" ht="27" customHeight="1" x14ac:dyDescent="0.15">
      <c r="A157" s="257"/>
      <c r="B157" s="170"/>
      <c r="C157" s="178"/>
      <c r="D157" s="301" t="s">
        <v>99</v>
      </c>
      <c r="E157" s="301" t="s">
        <v>52</v>
      </c>
      <c r="F157" s="302" t="s">
        <v>100</v>
      </c>
      <c r="G157" s="303" t="s">
        <v>101</v>
      </c>
      <c r="H157" s="304" t="s">
        <v>102</v>
      </c>
      <c r="I157" s="305" t="s">
        <v>101</v>
      </c>
      <c r="J157" s="305" t="s">
        <v>102</v>
      </c>
      <c r="K157" s="305" t="s">
        <v>101</v>
      </c>
      <c r="L157" s="305" t="s">
        <v>102</v>
      </c>
      <c r="M157" s="305" t="s">
        <v>101</v>
      </c>
      <c r="N157" s="305" t="s">
        <v>102</v>
      </c>
      <c r="O157" s="305" t="s">
        <v>101</v>
      </c>
      <c r="P157" s="305" t="s">
        <v>102</v>
      </c>
      <c r="Q157" s="305" t="s">
        <v>101</v>
      </c>
      <c r="R157" s="306" t="s">
        <v>102</v>
      </c>
      <c r="S157" s="307" t="s">
        <v>103</v>
      </c>
      <c r="T157" s="307" t="s">
        <v>104</v>
      </c>
      <c r="U157" s="307" t="s">
        <v>105</v>
      </c>
      <c r="V157" s="308" t="s">
        <v>106</v>
      </c>
      <c r="X157" s="362" t="s">
        <v>107</v>
      </c>
      <c r="Y157" s="363" t="s">
        <v>108</v>
      </c>
      <c r="AA157" s="498" t="s">
        <v>212</v>
      </c>
      <c r="AB157" s="499"/>
      <c r="AC157" s="500"/>
    </row>
    <row r="158" spans="1:29" ht="13" customHeight="1" x14ac:dyDescent="0.15">
      <c r="A158" s="411" t="s">
        <v>59</v>
      </c>
      <c r="B158" s="412"/>
      <c r="C158" s="413" t="s">
        <v>209</v>
      </c>
      <c r="D158" s="235"/>
      <c r="E158" s="235"/>
      <c r="F158" s="236"/>
      <c r="G158" s="243"/>
      <c r="H158" s="237"/>
      <c r="I158" s="237"/>
      <c r="J158" s="237"/>
      <c r="K158" s="237"/>
      <c r="L158" s="237"/>
      <c r="M158" s="237"/>
      <c r="N158" s="237"/>
      <c r="O158" s="237"/>
      <c r="P158" s="237"/>
      <c r="Q158" s="238"/>
      <c r="R158" s="238"/>
      <c r="S158" s="239"/>
      <c r="T158" s="163"/>
      <c r="U158" s="163"/>
      <c r="V158" s="258"/>
      <c r="X158" s="190"/>
      <c r="Y158" s="191"/>
      <c r="AA158" s="501"/>
      <c r="AB158" s="502"/>
      <c r="AC158" s="503"/>
    </row>
    <row r="159" spans="1:29" ht="13" customHeight="1" x14ac:dyDescent="0.15">
      <c r="A159" s="410">
        <v>1</v>
      </c>
      <c r="B159" s="150"/>
      <c r="C159" s="179"/>
      <c r="D159" s="435">
        <f ca="1">SUMIF($B$28:$C$143,B159,$G$28:$G$143)</f>
        <v>0</v>
      </c>
      <c r="E159" s="435">
        <f ca="1">SUMIF($B$28:$C$143,B159,$J$28:$J$143)</f>
        <v>0</v>
      </c>
      <c r="F159" s="436">
        <f ca="1">SUM(D159:E159)</f>
        <v>0</v>
      </c>
      <c r="G159" s="244"/>
      <c r="H159" s="97"/>
      <c r="I159" s="97"/>
      <c r="J159" s="97"/>
      <c r="K159" s="97"/>
      <c r="L159" s="97"/>
      <c r="M159" s="97"/>
      <c r="N159" s="97"/>
      <c r="O159" s="97"/>
      <c r="P159" s="97"/>
      <c r="Q159" s="99">
        <f>SUM(G159,I159,K159,M159,O159)</f>
        <v>0</v>
      </c>
      <c r="R159" s="99">
        <f>SUM(H159,J159,L159,N159,P159)</f>
        <v>0</v>
      </c>
      <c r="S159" s="156">
        <f>SUM(Q159:R159)</f>
        <v>0</v>
      </c>
      <c r="T159" s="431"/>
      <c r="U159" s="431"/>
      <c r="V159" s="279">
        <f ca="1">F159-(SUM(R159,T159,U159))</f>
        <v>0</v>
      </c>
      <c r="X159" s="283">
        <f>IF(C159="Nederlandse onderzoeksorganisatie",SUM((D159*0.7)+(E159*0.6)),0)</f>
        <v>0</v>
      </c>
      <c r="Y159" s="192" t="str">
        <f>IF(X159=0," ",X159/F159)</f>
        <v xml:space="preserve"> </v>
      </c>
      <c r="AA159" s="501"/>
      <c r="AB159" s="502"/>
      <c r="AC159" s="503"/>
    </row>
    <row r="160" spans="1:29" ht="13" customHeight="1" x14ac:dyDescent="0.15">
      <c r="A160" s="410">
        <v>2</v>
      </c>
      <c r="B160" s="150"/>
      <c r="C160" s="179"/>
      <c r="D160" s="435">
        <f ca="1">SUMIF($B$28:$C$143,B160,$G$28:$G$143)</f>
        <v>0</v>
      </c>
      <c r="E160" s="435">
        <f ca="1">SUMIF($B$28:$C$143,B160,$J$28:$J$143)</f>
        <v>0</v>
      </c>
      <c r="F160" s="436">
        <f ca="1">SUM(D160:E160)</f>
        <v>0</v>
      </c>
      <c r="G160" s="244"/>
      <c r="H160" s="97"/>
      <c r="I160" s="97"/>
      <c r="J160" s="97"/>
      <c r="K160" s="97"/>
      <c r="L160" s="97"/>
      <c r="M160" s="97"/>
      <c r="N160" s="97"/>
      <c r="O160" s="97"/>
      <c r="P160" s="97"/>
      <c r="Q160" s="99">
        <f t="shared" ref="Q160:Q162" si="3">SUM(G160,I160,K160,M160,O160)</f>
        <v>0</v>
      </c>
      <c r="R160" s="99">
        <f t="shared" ref="R160:R162" si="4">SUM(H160,J160,L160,N160,P160)</f>
        <v>0</v>
      </c>
      <c r="S160" s="156">
        <f>SUM(Q160:R160)</f>
        <v>0</v>
      </c>
      <c r="T160" s="432"/>
      <c r="U160" s="432"/>
      <c r="V160" s="280">
        <f ca="1">F160-(SUM(R160,T160,U160))</f>
        <v>0</v>
      </c>
      <c r="X160" s="283">
        <f>IF(C160="Nederlandse onderzoeksorganisatie",SUM((D160*0.7)+(E160*0.6)),0)</f>
        <v>0</v>
      </c>
      <c r="Y160" s="192" t="str">
        <f t="shared" ref="Y160:Y176" si="5">IF(X160=0," ",X160/F160)</f>
        <v xml:space="preserve"> </v>
      </c>
      <c r="AA160" s="501"/>
      <c r="AB160" s="502"/>
      <c r="AC160" s="503"/>
    </row>
    <row r="161" spans="1:29" ht="13" customHeight="1" x14ac:dyDescent="0.15">
      <c r="A161" s="410">
        <v>3</v>
      </c>
      <c r="B161" s="150"/>
      <c r="C161" s="179"/>
      <c r="D161" s="435">
        <f ca="1">SUMIF($B$28:$C$143,B161,$G$28:$G$143)</f>
        <v>0</v>
      </c>
      <c r="E161" s="435">
        <f ca="1">SUMIF($B$28:$C$143,B161,$J$28:$J$143)</f>
        <v>0</v>
      </c>
      <c r="F161" s="436">
        <f ca="1">SUM(D161:E161)</f>
        <v>0</v>
      </c>
      <c r="G161" s="244"/>
      <c r="H161" s="97"/>
      <c r="I161" s="97"/>
      <c r="J161" s="97"/>
      <c r="K161" s="97"/>
      <c r="L161" s="97"/>
      <c r="M161" s="97"/>
      <c r="N161" s="97"/>
      <c r="O161" s="97"/>
      <c r="P161" s="97"/>
      <c r="Q161" s="99">
        <f t="shared" si="3"/>
        <v>0</v>
      </c>
      <c r="R161" s="99">
        <f t="shared" si="4"/>
        <v>0</v>
      </c>
      <c r="S161" s="156">
        <f>SUM(Q161:R161)</f>
        <v>0</v>
      </c>
      <c r="T161" s="433"/>
      <c r="U161" s="432"/>
      <c r="V161" s="280">
        <f ca="1">F161-(SUM(R161,T161,U161))</f>
        <v>0</v>
      </c>
      <c r="X161" s="283">
        <f>IF(C161="Nederlandse onderzoeksorganisatie",SUM((D161*0.7)+(E161*0.6)),0)</f>
        <v>0</v>
      </c>
      <c r="Y161" s="192" t="str">
        <f t="shared" si="5"/>
        <v xml:space="preserve"> </v>
      </c>
      <c r="AA161" s="501"/>
      <c r="AB161" s="502"/>
      <c r="AC161" s="503"/>
    </row>
    <row r="162" spans="1:29" ht="13" customHeight="1" x14ac:dyDescent="0.15">
      <c r="A162" s="410" t="s">
        <v>109</v>
      </c>
      <c r="B162" s="148"/>
      <c r="C162" s="180"/>
      <c r="D162" s="435">
        <f ca="1">SUMIF($B$28:$C$143,B162,$G$28:$G$143)</f>
        <v>0</v>
      </c>
      <c r="E162" s="435">
        <f ca="1">SUMIF($B$28:$C$143,B162,$J$28:$J$143)</f>
        <v>0</v>
      </c>
      <c r="F162" s="436">
        <f ca="1">SUM(D162:E162)</f>
        <v>0</v>
      </c>
      <c r="G162" s="244"/>
      <c r="H162" s="97"/>
      <c r="I162" s="97"/>
      <c r="J162" s="97"/>
      <c r="K162" s="97"/>
      <c r="L162" s="97"/>
      <c r="M162" s="97"/>
      <c r="N162" s="97"/>
      <c r="O162" s="97"/>
      <c r="P162" s="97"/>
      <c r="Q162" s="99">
        <f t="shared" si="3"/>
        <v>0</v>
      </c>
      <c r="R162" s="99">
        <f t="shared" si="4"/>
        <v>0</v>
      </c>
      <c r="S162" s="156">
        <f>SUM(Q162:R162)</f>
        <v>0</v>
      </c>
      <c r="T162" s="431"/>
      <c r="U162" s="433"/>
      <c r="V162" s="280">
        <f ca="1">F162-(SUM(R162,T162,U162))</f>
        <v>0</v>
      </c>
      <c r="X162" s="283">
        <f>IF(C162="Nederlandse onderzoeksorganisatie",SUM((D162*0.7)+(E162*0.6)),0)</f>
        <v>0</v>
      </c>
      <c r="Y162" s="192" t="str">
        <f t="shared" si="5"/>
        <v xml:space="preserve"> </v>
      </c>
      <c r="AA162" s="501"/>
      <c r="AB162" s="502"/>
      <c r="AC162" s="503"/>
    </row>
    <row r="163" spans="1:29" ht="14" customHeight="1" thickBot="1" x14ac:dyDescent="0.2">
      <c r="A163" s="414"/>
      <c r="B163" s="415" t="s">
        <v>110</v>
      </c>
      <c r="C163" s="416"/>
      <c r="D163" s="444">
        <f t="shared" ref="D163:V163" ca="1" si="6">SUM(D159:D162)</f>
        <v>0</v>
      </c>
      <c r="E163" s="444">
        <f t="shared" ca="1" si="6"/>
        <v>0</v>
      </c>
      <c r="F163" s="445">
        <f t="shared" ca="1" si="6"/>
        <v>0</v>
      </c>
      <c r="G163" s="245">
        <f t="shared" si="6"/>
        <v>0</v>
      </c>
      <c r="H163" s="99">
        <f t="shared" si="6"/>
        <v>0</v>
      </c>
      <c r="I163" s="99">
        <f t="shared" si="6"/>
        <v>0</v>
      </c>
      <c r="J163" s="99">
        <f t="shared" si="6"/>
        <v>0</v>
      </c>
      <c r="K163" s="99">
        <f t="shared" si="6"/>
        <v>0</v>
      </c>
      <c r="L163" s="99">
        <f t="shared" si="6"/>
        <v>0</v>
      </c>
      <c r="M163" s="99">
        <f t="shared" si="6"/>
        <v>0</v>
      </c>
      <c r="N163" s="99">
        <f t="shared" si="6"/>
        <v>0</v>
      </c>
      <c r="O163" s="99">
        <f t="shared" si="6"/>
        <v>0</v>
      </c>
      <c r="P163" s="99">
        <f t="shared" si="6"/>
        <v>0</v>
      </c>
      <c r="Q163" s="312">
        <f t="shared" si="6"/>
        <v>0</v>
      </c>
      <c r="R163" s="312">
        <f t="shared" si="6"/>
        <v>0</v>
      </c>
      <c r="S163" s="313">
        <f t="shared" si="6"/>
        <v>0</v>
      </c>
      <c r="T163" s="167">
        <f t="shared" si="6"/>
        <v>0</v>
      </c>
      <c r="U163" s="167">
        <f t="shared" si="6"/>
        <v>0</v>
      </c>
      <c r="V163" s="281">
        <f t="shared" ca="1" si="6"/>
        <v>0</v>
      </c>
      <c r="X163" s="284"/>
      <c r="Y163" s="193"/>
      <c r="AA163" s="504"/>
      <c r="AB163" s="505"/>
      <c r="AC163" s="506"/>
    </row>
    <row r="164" spans="1:29" x14ac:dyDescent="0.15">
      <c r="A164" s="417"/>
      <c r="B164" s="418"/>
      <c r="C164" s="419"/>
      <c r="D164" s="437"/>
      <c r="E164" s="437"/>
      <c r="F164" s="438">
        <f>SUM(D164:E164)</f>
        <v>0</v>
      </c>
      <c r="G164" s="246"/>
      <c r="H164" s="98"/>
      <c r="I164" s="98"/>
      <c r="J164" s="98"/>
      <c r="K164" s="98"/>
      <c r="L164" s="98"/>
      <c r="M164" s="98"/>
      <c r="N164" s="98"/>
      <c r="O164" s="98"/>
      <c r="P164" s="98"/>
      <c r="Q164" s="98"/>
      <c r="R164" s="98"/>
      <c r="S164" s="157"/>
      <c r="T164" s="168"/>
      <c r="U164" s="165"/>
      <c r="V164" s="282"/>
      <c r="X164" s="284"/>
      <c r="Y164" s="193"/>
    </row>
    <row r="165" spans="1:29" ht="14" x14ac:dyDescent="0.15">
      <c r="A165" s="420" t="s">
        <v>61</v>
      </c>
      <c r="B165" s="421"/>
      <c r="C165" s="422" t="s">
        <v>111</v>
      </c>
      <c r="D165" s="439"/>
      <c r="E165" s="439"/>
      <c r="F165" s="440"/>
      <c r="G165" s="246"/>
      <c r="H165" s="98"/>
      <c r="I165" s="98"/>
      <c r="J165" s="98"/>
      <c r="K165" s="98"/>
      <c r="L165" s="98"/>
      <c r="M165" s="98"/>
      <c r="N165" s="98"/>
      <c r="O165" s="98"/>
      <c r="P165" s="98"/>
      <c r="Q165" s="98"/>
      <c r="R165" s="98"/>
      <c r="S165" s="157"/>
      <c r="T165" s="165"/>
      <c r="U165" s="165"/>
      <c r="V165" s="279"/>
      <c r="X165" s="284"/>
      <c r="Y165" s="193"/>
    </row>
    <row r="166" spans="1:29" x14ac:dyDescent="0.15">
      <c r="A166" s="423">
        <v>4</v>
      </c>
      <c r="B166" s="204"/>
      <c r="C166" s="230"/>
      <c r="D166" s="441">
        <f ca="1">SUMIF($B$28:$C$143,B166,$G$28:$G$143)</f>
        <v>0</v>
      </c>
      <c r="E166" s="441">
        <f ca="1">SUMIF($B$28:$C$143,B166,$J$28:$J$143)</f>
        <v>0</v>
      </c>
      <c r="F166" s="442">
        <f ca="1">SUM(D166:E166)</f>
        <v>0</v>
      </c>
      <c r="G166" s="244"/>
      <c r="H166" s="97"/>
      <c r="I166" s="97"/>
      <c r="J166" s="97"/>
      <c r="K166" s="97"/>
      <c r="L166" s="97"/>
      <c r="M166" s="97"/>
      <c r="N166" s="97"/>
      <c r="O166" s="97"/>
      <c r="P166" s="97"/>
      <c r="Q166" s="99">
        <f>SUM(G166,I166,K166,M166,O166)</f>
        <v>0</v>
      </c>
      <c r="R166" s="99">
        <f>SUM(H166,J166,L166,N166,P166)</f>
        <v>0</v>
      </c>
      <c r="S166" s="156">
        <f>SUM(Q166:R166)</f>
        <v>0</v>
      </c>
      <c r="T166" s="432"/>
      <c r="U166" s="434"/>
      <c r="V166" s="280">
        <f ca="1">F166-(SUM(R166,T166,U166))</f>
        <v>0</v>
      </c>
      <c r="X166" s="283">
        <f>IF(C166="Nederlands MKB",SUM((D166*0.6)+(E166*0.4)),IF(C166="Nederlandse grote onderneming",
    MIN(250000,SUMIF($B$33:$B$42,B166,$G$33:$G$42)*0.6 + SUMIF($B$33:$B$42,B166,$J$33:$J$42)*0.4),
    0))</f>
        <v>0</v>
      </c>
      <c r="Y166" s="192" t="str">
        <f t="shared" si="5"/>
        <v xml:space="preserve"> </v>
      </c>
    </row>
    <row r="167" spans="1:29" x14ac:dyDescent="0.15">
      <c r="A167" s="423">
        <v>5</v>
      </c>
      <c r="B167" s="204"/>
      <c r="C167" s="230"/>
      <c r="D167" s="441">
        <f ca="1">SUMIF($B$28:$C$143,B167,$G$28:$G$143)</f>
        <v>0</v>
      </c>
      <c r="E167" s="441">
        <f ca="1">SUMIF($B$28:$C$143,B167,$J$28:$J$143)</f>
        <v>0</v>
      </c>
      <c r="F167" s="442">
        <f ca="1">SUM(D167:E167)</f>
        <v>0</v>
      </c>
      <c r="G167" s="244"/>
      <c r="H167" s="97"/>
      <c r="I167" s="97"/>
      <c r="J167" s="97"/>
      <c r="K167" s="97"/>
      <c r="L167" s="97"/>
      <c r="M167" s="97"/>
      <c r="N167" s="97"/>
      <c r="O167" s="97"/>
      <c r="P167" s="97"/>
      <c r="Q167" s="99">
        <f t="shared" ref="Q167:Q169" si="7">SUM(G167,I167,K167,M167,O167)</f>
        <v>0</v>
      </c>
      <c r="R167" s="99">
        <f t="shared" ref="R167:R169" si="8">SUM(H167,J167,L167,N167,P167)</f>
        <v>0</v>
      </c>
      <c r="S167" s="156">
        <f>SUM(Q167:R167)</f>
        <v>0</v>
      </c>
      <c r="T167" s="432"/>
      <c r="U167" s="432"/>
      <c r="V167" s="280">
        <f ca="1">F167-(SUM(R167,T167,U167))</f>
        <v>0</v>
      </c>
      <c r="X167" s="283">
        <f>IF(C167="Nederlands MKB",SUM((D167*0.6)+(E167*0.4)),IF(C167="Nederlandse grote onderneming",
    MIN(250000,SUMIF($B$33:$B$42,B167,$G$33:$G$42)*0.6 + SUMIF($B$33:$B$42,B167,$J$33:$J$42)*0.4),
    0))</f>
        <v>0</v>
      </c>
      <c r="Y167" s="192" t="str">
        <f t="shared" si="5"/>
        <v xml:space="preserve"> </v>
      </c>
    </row>
    <row r="168" spans="1:29" x14ac:dyDescent="0.15">
      <c r="A168" s="423">
        <v>6</v>
      </c>
      <c r="B168" s="231"/>
      <c r="C168" s="230"/>
      <c r="D168" s="441">
        <f ca="1">SUMIF($B$28:$C$143,B168,$G$28:$G$143)</f>
        <v>0</v>
      </c>
      <c r="E168" s="441">
        <f ca="1">SUMIF($B$28:$C$143,B168,$J$28:$J$143)</f>
        <v>0</v>
      </c>
      <c r="F168" s="442">
        <f ca="1">SUM(D168:E168)</f>
        <v>0</v>
      </c>
      <c r="G168" s="244"/>
      <c r="H168" s="97"/>
      <c r="I168" s="97"/>
      <c r="J168" s="97"/>
      <c r="K168" s="97"/>
      <c r="L168" s="97"/>
      <c r="M168" s="97"/>
      <c r="N168" s="97"/>
      <c r="O168" s="97"/>
      <c r="P168" s="97"/>
      <c r="Q168" s="99">
        <f t="shared" si="7"/>
        <v>0</v>
      </c>
      <c r="R168" s="99">
        <f t="shared" si="8"/>
        <v>0</v>
      </c>
      <c r="S168" s="156">
        <f>SUM(Q168:R168)</f>
        <v>0</v>
      </c>
      <c r="T168" s="432"/>
      <c r="U168" s="431"/>
      <c r="V168" s="280">
        <f ca="1">F168-(SUM(R168,T168,U168))</f>
        <v>0</v>
      </c>
      <c r="X168" s="283">
        <f>IF(C168="Nederlands MKB",SUM((D168*0.6)+(E168*0.4)),IF(C168="Nederlandse grote onderneming",
    MIN(250000,SUMIF($B$33:$B$42,B168,$G$33:$G$42)*0.6 + SUMIF($B$33:$B$42,B168,$J$33:$J$42)*0.4),
    0))</f>
        <v>0</v>
      </c>
      <c r="Y168" s="192" t="str">
        <f t="shared" si="5"/>
        <v xml:space="preserve"> </v>
      </c>
    </row>
    <row r="169" spans="1:29" x14ac:dyDescent="0.15">
      <c r="A169" s="423" t="s">
        <v>109</v>
      </c>
      <c r="B169" s="231"/>
      <c r="C169" s="230"/>
      <c r="D169" s="441">
        <f ca="1">SUMIF($B$28:$C$143,B169,$G$28:$G$143)</f>
        <v>0</v>
      </c>
      <c r="E169" s="441">
        <f ca="1">SUMIF($B$28:$C$143,B169,$J$28:$J$143)</f>
        <v>0</v>
      </c>
      <c r="F169" s="442">
        <f ca="1">SUM(D169:E169)</f>
        <v>0</v>
      </c>
      <c r="G169" s="244"/>
      <c r="H169" s="97"/>
      <c r="I169" s="97"/>
      <c r="J169" s="97"/>
      <c r="K169" s="97"/>
      <c r="L169" s="97"/>
      <c r="M169" s="97"/>
      <c r="N169" s="97"/>
      <c r="O169" s="97"/>
      <c r="P169" s="97"/>
      <c r="Q169" s="99">
        <f t="shared" si="7"/>
        <v>0</v>
      </c>
      <c r="R169" s="99">
        <f t="shared" si="8"/>
        <v>0</v>
      </c>
      <c r="S169" s="156">
        <f>SUM(Q169:R169)</f>
        <v>0</v>
      </c>
      <c r="T169" s="432"/>
      <c r="U169" s="431"/>
      <c r="V169" s="280">
        <f ca="1">F169-(SUM(R169,T169,U169))</f>
        <v>0</v>
      </c>
      <c r="X169" s="283">
        <f>IF(C169="Nederlands MKB",SUM((D169*0.6)+(E169*0.4)),IF(C169="Nederlandse grote onderneming",
    MIN(250000,SUMIF($B$33:$B$42,B169,$G$33:$G$42)*0.6 + SUMIF($B$33:$B$42,B169,$J$33:$J$42)*0.4),
    0))</f>
        <v>0</v>
      </c>
      <c r="Y169" s="192" t="str">
        <f t="shared" si="5"/>
        <v xml:space="preserve"> </v>
      </c>
    </row>
    <row r="170" spans="1:29" x14ac:dyDescent="0.15">
      <c r="A170" s="414"/>
      <c r="B170" s="415" t="s">
        <v>112</v>
      </c>
      <c r="C170" s="416"/>
      <c r="D170" s="444">
        <f ca="1">SUM(D166:D169)</f>
        <v>0</v>
      </c>
      <c r="E170" s="444">
        <f ca="1">SUM(E166:E169)</f>
        <v>0</v>
      </c>
      <c r="F170" s="446">
        <f ca="1">SUM(F166:F169)</f>
        <v>0</v>
      </c>
      <c r="G170" s="245">
        <f t="shared" ref="G170:P170" si="9">SUM(G166:G169)</f>
        <v>0</v>
      </c>
      <c r="H170" s="99">
        <f>SUM(H166:H169)</f>
        <v>0</v>
      </c>
      <c r="I170" s="99">
        <f t="shared" si="9"/>
        <v>0</v>
      </c>
      <c r="J170" s="99">
        <f t="shared" si="9"/>
        <v>0</v>
      </c>
      <c r="K170" s="99">
        <f t="shared" si="9"/>
        <v>0</v>
      </c>
      <c r="L170" s="99">
        <f t="shared" si="9"/>
        <v>0</v>
      </c>
      <c r="M170" s="99">
        <f t="shared" si="9"/>
        <v>0</v>
      </c>
      <c r="N170" s="99">
        <f t="shared" si="9"/>
        <v>0</v>
      </c>
      <c r="O170" s="99">
        <f t="shared" si="9"/>
        <v>0</v>
      </c>
      <c r="P170" s="99">
        <f t="shared" si="9"/>
        <v>0</v>
      </c>
      <c r="Q170" s="312">
        <f t="shared" ref="Q170:V170" si="10">SUM(Q166:Q169)</f>
        <v>0</v>
      </c>
      <c r="R170" s="312">
        <f t="shared" si="10"/>
        <v>0</v>
      </c>
      <c r="S170" s="313">
        <f t="shared" si="10"/>
        <v>0</v>
      </c>
      <c r="T170" s="164">
        <f t="shared" si="10"/>
        <v>0</v>
      </c>
      <c r="U170" s="166">
        <f t="shared" si="10"/>
        <v>0</v>
      </c>
      <c r="V170" s="281">
        <f t="shared" ca="1" si="10"/>
        <v>0</v>
      </c>
      <c r="X170" s="361"/>
      <c r="Y170" s="193"/>
    </row>
    <row r="171" spans="1:29" x14ac:dyDescent="0.15">
      <c r="A171" s="424"/>
      <c r="B171" s="418"/>
      <c r="C171" s="419"/>
      <c r="D171" s="437"/>
      <c r="E171" s="437"/>
      <c r="F171" s="438">
        <f>SUM(D171:E171)</f>
        <v>0</v>
      </c>
      <c r="G171" s="246"/>
      <c r="H171" s="98"/>
      <c r="I171" s="98"/>
      <c r="J171" s="98"/>
      <c r="K171" s="98"/>
      <c r="L171" s="98"/>
      <c r="M171" s="98"/>
      <c r="N171" s="98"/>
      <c r="O171" s="98"/>
      <c r="P171" s="98"/>
      <c r="Q171" s="98"/>
      <c r="R171" s="98"/>
      <c r="S171" s="157"/>
      <c r="T171" s="165"/>
      <c r="U171" s="165"/>
      <c r="V171" s="282"/>
      <c r="X171" s="361"/>
      <c r="Y171" s="193"/>
    </row>
    <row r="172" spans="1:29" ht="14" x14ac:dyDescent="0.15">
      <c r="A172" s="425" t="s">
        <v>63</v>
      </c>
      <c r="B172" s="155"/>
      <c r="C172" s="182" t="s">
        <v>111</v>
      </c>
      <c r="D172" s="437"/>
      <c r="E172" s="437"/>
      <c r="F172" s="443"/>
      <c r="G172" s="246"/>
      <c r="H172" s="98"/>
      <c r="I172" s="98"/>
      <c r="J172" s="98"/>
      <c r="K172" s="98"/>
      <c r="L172" s="98"/>
      <c r="M172" s="98"/>
      <c r="N172" s="98"/>
      <c r="O172" s="98"/>
      <c r="P172" s="98"/>
      <c r="Q172" s="98"/>
      <c r="R172" s="98"/>
      <c r="S172" s="157"/>
      <c r="T172" s="165"/>
      <c r="U172" s="272"/>
      <c r="V172" s="279"/>
      <c r="X172" s="361"/>
      <c r="Y172" s="193"/>
    </row>
    <row r="173" spans="1:29" x14ac:dyDescent="0.15">
      <c r="A173" s="426">
        <v>7</v>
      </c>
      <c r="B173" s="203"/>
      <c r="C173" s="232"/>
      <c r="D173" s="435">
        <f ca="1">SUMIF($B$28:$C$143,B173,$G$28:$G$143)</f>
        <v>0</v>
      </c>
      <c r="E173" s="435">
        <f ca="1">SUMIF($B$28:$C$143,B173,$J$28:$J$143)</f>
        <v>0</v>
      </c>
      <c r="F173" s="436">
        <f ca="1">SUM(D173:E173)</f>
        <v>0</v>
      </c>
      <c r="G173" s="244"/>
      <c r="H173" s="97"/>
      <c r="I173" s="97"/>
      <c r="J173" s="97"/>
      <c r="K173" s="97"/>
      <c r="L173" s="97"/>
      <c r="M173" s="97"/>
      <c r="N173" s="97"/>
      <c r="O173" s="97"/>
      <c r="P173" s="97"/>
      <c r="Q173" s="99">
        <f>SUM(G173,I173,K173,M173,O173)</f>
        <v>0</v>
      </c>
      <c r="R173" s="99">
        <f>SUM(H173,J173,L173,N173,P173,)</f>
        <v>0</v>
      </c>
      <c r="S173" s="156">
        <f>SUM(Q173:R173)</f>
        <v>0</v>
      </c>
      <c r="T173" s="434"/>
      <c r="U173" s="432"/>
      <c r="V173" s="280">
        <f ca="1">F173-(SUM(R173,T173,U173))</f>
        <v>0</v>
      </c>
      <c r="X173" s="283">
        <f>IF(C173="Nederlands MKB",SUM((D173*0.6)+(E173*0.4)),IF(C173="Nederlandse grote onderneming",
    MIN(250000,SUMIF($B$33:$B$42,B173,$G$33:$G$42)*0.6 + SUMIF($B$33:$B$42,B173,$J$33:$J$42)*0.4),
    0))</f>
        <v>0</v>
      </c>
      <c r="Y173" s="192" t="str">
        <f t="shared" si="5"/>
        <v xml:space="preserve"> </v>
      </c>
    </row>
    <row r="174" spans="1:29" x14ac:dyDescent="0.15">
      <c r="A174" s="426">
        <v>8</v>
      </c>
      <c r="B174" s="203"/>
      <c r="C174" s="232"/>
      <c r="D174" s="435">
        <f ca="1">SUMIF($B$28:$C$143,B174,$G$28:$G$143)</f>
        <v>0</v>
      </c>
      <c r="E174" s="435">
        <f ca="1">SUMIF($B$28:$C$143,B174,$J$28:$J$143)</f>
        <v>0</v>
      </c>
      <c r="F174" s="436">
        <f ca="1">SUM(D174:E174)</f>
        <v>0</v>
      </c>
      <c r="G174" s="244"/>
      <c r="H174" s="97"/>
      <c r="I174" s="97"/>
      <c r="J174" s="97"/>
      <c r="K174" s="97"/>
      <c r="L174" s="97"/>
      <c r="M174" s="97"/>
      <c r="N174" s="97"/>
      <c r="O174" s="97"/>
      <c r="P174" s="97"/>
      <c r="Q174" s="99">
        <f t="shared" ref="Q174:Q176" si="11">SUM(G174,I174,K174,M174,O174)</f>
        <v>0</v>
      </c>
      <c r="R174" s="99">
        <f t="shared" ref="R174:R176" si="12">SUM(H174,J174,L174,N174,P174,)</f>
        <v>0</v>
      </c>
      <c r="S174" s="156">
        <f>SUM(Q174:R174)</f>
        <v>0</v>
      </c>
      <c r="T174" s="433"/>
      <c r="U174" s="432"/>
      <c r="V174" s="280">
        <f ca="1">F174-(SUM(R174,T174,U174))</f>
        <v>0</v>
      </c>
      <c r="X174" s="283">
        <f>IF(C174="Nederlands MKB",SUM((D174*0.6)+(E174*0.4)),IF(C174="Nederlandse grote onderneming",
    MIN(250000,SUMIF($B$33:$B$42,B174,$G$33:$G$42)*0.6 + SUMIF($B$33:$B$42,B174,$J$33:$J$42)*0.4),
    0))</f>
        <v>0</v>
      </c>
      <c r="Y174" s="192" t="str">
        <f t="shared" si="5"/>
        <v xml:space="preserve"> </v>
      </c>
    </row>
    <row r="175" spans="1:29" x14ac:dyDescent="0.15">
      <c r="A175" s="426">
        <v>9</v>
      </c>
      <c r="B175" s="203"/>
      <c r="C175" s="232"/>
      <c r="D175" s="435">
        <f ca="1">SUMIF($B$28:$C$143,B175,$G$28:$G$143)</f>
        <v>0</v>
      </c>
      <c r="E175" s="435">
        <f ca="1">SUMIF($B$28:$C$143,B175,$J$28:$J$143)</f>
        <v>0</v>
      </c>
      <c r="F175" s="436">
        <f ca="1">SUM(D175:E175)</f>
        <v>0</v>
      </c>
      <c r="G175" s="244"/>
      <c r="H175" s="97"/>
      <c r="I175" s="97"/>
      <c r="J175" s="97"/>
      <c r="K175" s="97"/>
      <c r="L175" s="97"/>
      <c r="M175" s="97"/>
      <c r="N175" s="97"/>
      <c r="O175" s="97"/>
      <c r="P175" s="97"/>
      <c r="Q175" s="99">
        <f t="shared" si="11"/>
        <v>0</v>
      </c>
      <c r="R175" s="99">
        <f t="shared" si="12"/>
        <v>0</v>
      </c>
      <c r="S175" s="156">
        <f>SUM(Q175:R175)</f>
        <v>0</v>
      </c>
      <c r="T175" s="432"/>
      <c r="U175" s="432"/>
      <c r="V175" s="280">
        <f ca="1">F175-(SUM(R175,T175,U175))</f>
        <v>0</v>
      </c>
      <c r="X175" s="283">
        <f>IF(C175="Nederlands MKB",SUM((D175*0.6)+(E175*0.4)),IF(C175="Nederlandse grote onderneming",
    MIN(250000,SUMIF($B$33:$B$42,B175,$G$33:$G$42)*0.6 + SUMIF($B$33:$B$42,B175,$J$33:$J$42)*0.4),
    0))</f>
        <v>0</v>
      </c>
      <c r="Y175" s="192" t="str">
        <f t="shared" si="5"/>
        <v xml:space="preserve"> </v>
      </c>
    </row>
    <row r="176" spans="1:29" x14ac:dyDescent="0.15">
      <c r="A176" s="426" t="s">
        <v>109</v>
      </c>
      <c r="B176" s="233"/>
      <c r="C176" s="232"/>
      <c r="D176" s="435">
        <f ca="1">SUMIF($B$28:$C$143,B176,$G$28:$G$143)</f>
        <v>0</v>
      </c>
      <c r="E176" s="435">
        <f ca="1">SUMIF($B$28:$C$143,B176,$J$28:$J$143)</f>
        <v>0</v>
      </c>
      <c r="F176" s="436">
        <f ca="1">SUM(D176:E176)</f>
        <v>0</v>
      </c>
      <c r="G176" s="244"/>
      <c r="H176" s="97"/>
      <c r="I176" s="97"/>
      <c r="J176" s="97"/>
      <c r="K176" s="97"/>
      <c r="L176" s="97"/>
      <c r="M176" s="97"/>
      <c r="N176" s="97"/>
      <c r="O176" s="97"/>
      <c r="P176" s="97"/>
      <c r="Q176" s="99">
        <f t="shared" si="11"/>
        <v>0</v>
      </c>
      <c r="R176" s="99">
        <f t="shared" si="12"/>
        <v>0</v>
      </c>
      <c r="S176" s="156">
        <f>SUM(Q176:R176)</f>
        <v>0</v>
      </c>
      <c r="T176" s="431"/>
      <c r="U176" s="432"/>
      <c r="V176" s="280">
        <f ca="1">F176-(SUM(R176,T176,U176))</f>
        <v>0</v>
      </c>
      <c r="X176" s="283">
        <f>IF(C176="Nederlands MKB",SUM((D176*0.6)+(E176*0.4)),IF(C176="Nederlandse grote onderneming",
    MIN(250000,SUMIF($B$33:$B$42,B176,$G$33:$G$42)*0.6 + SUMIF($B$33:$B$42,B176,$J$33:$J$42)*0.4),
    0))</f>
        <v>0</v>
      </c>
      <c r="Y176" s="192" t="str">
        <f t="shared" si="5"/>
        <v xml:space="preserve"> </v>
      </c>
    </row>
    <row r="177" spans="1:27" x14ac:dyDescent="0.15">
      <c r="A177" s="414"/>
      <c r="B177" s="415" t="s">
        <v>113</v>
      </c>
      <c r="C177" s="416"/>
      <c r="D177" s="444">
        <f ca="1">SUM(D173:D176)</f>
        <v>0</v>
      </c>
      <c r="E177" s="444">
        <f ca="1">SUM(E173:E176)</f>
        <v>0</v>
      </c>
      <c r="F177" s="445">
        <f ca="1">SUM(F173:F176)</f>
        <v>0</v>
      </c>
      <c r="G177" s="245">
        <f t="shared" ref="G177:P177" si="13">SUM(G173:G176)</f>
        <v>0</v>
      </c>
      <c r="H177" s="99">
        <f t="shared" si="13"/>
        <v>0</v>
      </c>
      <c r="I177" s="99">
        <f t="shared" si="13"/>
        <v>0</v>
      </c>
      <c r="J177" s="99">
        <f t="shared" si="13"/>
        <v>0</v>
      </c>
      <c r="K177" s="99">
        <f t="shared" si="13"/>
        <v>0</v>
      </c>
      <c r="L177" s="99">
        <f t="shared" si="13"/>
        <v>0</v>
      </c>
      <c r="M177" s="99">
        <f t="shared" si="13"/>
        <v>0</v>
      </c>
      <c r="N177" s="99">
        <f t="shared" si="13"/>
        <v>0</v>
      </c>
      <c r="O177" s="99">
        <f t="shared" si="13"/>
        <v>0</v>
      </c>
      <c r="P177" s="99">
        <f t="shared" si="13"/>
        <v>0</v>
      </c>
      <c r="Q177" s="312">
        <f t="shared" ref="Q177:V177" si="14">SUM(Q173:Q176)</f>
        <v>0</v>
      </c>
      <c r="R177" s="312">
        <f t="shared" si="14"/>
        <v>0</v>
      </c>
      <c r="S177" s="313">
        <f t="shared" si="14"/>
        <v>0</v>
      </c>
      <c r="T177" s="166">
        <f t="shared" si="14"/>
        <v>0</v>
      </c>
      <c r="U177" s="166">
        <f t="shared" si="14"/>
        <v>0</v>
      </c>
      <c r="V177" s="281">
        <f t="shared" ca="1" si="14"/>
        <v>0</v>
      </c>
      <c r="X177" s="194"/>
      <c r="Y177" s="193"/>
    </row>
    <row r="178" spans="1:27" x14ac:dyDescent="0.15">
      <c r="A178" s="424"/>
      <c r="B178" s="418"/>
      <c r="C178" s="419"/>
      <c r="D178" s="437"/>
      <c r="E178" s="437"/>
      <c r="F178" s="438">
        <f>SUM(D178:E178)</f>
        <v>0</v>
      </c>
      <c r="G178" s="246"/>
      <c r="H178" s="98"/>
      <c r="I178" s="98"/>
      <c r="J178" s="98"/>
      <c r="K178" s="98"/>
      <c r="L178" s="98"/>
      <c r="M178" s="98"/>
      <c r="N178" s="98"/>
      <c r="O178" s="98"/>
      <c r="P178" s="98"/>
      <c r="Q178" s="98"/>
      <c r="R178" s="98"/>
      <c r="S178" s="157"/>
      <c r="T178" s="165"/>
      <c r="U178" s="165"/>
      <c r="V178" s="282"/>
      <c r="X178" s="194"/>
      <c r="Y178" s="193"/>
    </row>
    <row r="179" spans="1:27" x14ac:dyDescent="0.15">
      <c r="A179" s="427" t="s">
        <v>114</v>
      </c>
      <c r="B179" s="428"/>
      <c r="C179" s="429"/>
      <c r="D179" s="439"/>
      <c r="E179" s="439"/>
      <c r="F179" s="440"/>
      <c r="G179" s="246"/>
      <c r="H179" s="98"/>
      <c r="I179" s="98"/>
      <c r="J179" s="98"/>
      <c r="K179" s="98"/>
      <c r="L179" s="98"/>
      <c r="M179" s="98"/>
      <c r="N179" s="98"/>
      <c r="O179" s="98"/>
      <c r="P179" s="98"/>
      <c r="Q179" s="98"/>
      <c r="R179" s="98"/>
      <c r="S179" s="157"/>
      <c r="T179" s="165"/>
      <c r="U179" s="272"/>
      <c r="V179" s="279"/>
      <c r="X179" s="194"/>
      <c r="Y179" s="191"/>
    </row>
    <row r="180" spans="1:27" x14ac:dyDescent="0.15">
      <c r="A180" s="430">
        <v>10</v>
      </c>
      <c r="B180" s="149"/>
      <c r="C180" s="183"/>
      <c r="D180" s="441">
        <f ca="1">SUMIF($B$28:$C$143,B180,$G$28:$G$143)</f>
        <v>0</v>
      </c>
      <c r="E180" s="441">
        <f ca="1">SUMIF($B$28:$C$143,B180,$J$28:$J$143)</f>
        <v>0</v>
      </c>
      <c r="F180" s="442">
        <f ca="1">SUM(D180:E180)</f>
        <v>0</v>
      </c>
      <c r="G180" s="244"/>
      <c r="H180" s="97"/>
      <c r="I180" s="97"/>
      <c r="J180" s="97"/>
      <c r="K180" s="97"/>
      <c r="L180" s="97"/>
      <c r="M180" s="97"/>
      <c r="N180" s="97"/>
      <c r="O180" s="97"/>
      <c r="P180" s="97"/>
      <c r="Q180" s="99">
        <f>SUM(G180,I180,K180,M180,O180,)</f>
        <v>0</v>
      </c>
      <c r="R180" s="99">
        <f>SUM(H180,J180,L180,N180,P180,)</f>
        <v>0</v>
      </c>
      <c r="S180" s="156">
        <f>SUM(Q180:R180)</f>
        <v>0</v>
      </c>
      <c r="T180" s="226" t="s">
        <v>115</v>
      </c>
      <c r="U180" s="433"/>
      <c r="V180" s="280">
        <f ca="1">F180-(SUM(R180,U180,))</f>
        <v>0</v>
      </c>
      <c r="X180" s="285" t="s">
        <v>116</v>
      </c>
      <c r="Y180" s="286" t="s">
        <v>117</v>
      </c>
    </row>
    <row r="181" spans="1:27" x14ac:dyDescent="0.15">
      <c r="A181" s="430">
        <v>11</v>
      </c>
      <c r="B181" s="149"/>
      <c r="C181" s="183"/>
      <c r="D181" s="441">
        <f ca="1">SUMIF($B$28:$C$143,B181,$G$28:$G$143)</f>
        <v>0</v>
      </c>
      <c r="E181" s="441">
        <f ca="1">SUMIF($B$28:$C$143,B181,$J$28:$J$143)</f>
        <v>0</v>
      </c>
      <c r="F181" s="442">
        <f ca="1">SUM(D181:E181)</f>
        <v>0</v>
      </c>
      <c r="G181" s="244"/>
      <c r="H181" s="97"/>
      <c r="I181" s="97"/>
      <c r="J181" s="97"/>
      <c r="K181" s="97"/>
      <c r="L181" s="97"/>
      <c r="M181" s="97"/>
      <c r="N181" s="97"/>
      <c r="O181" s="97"/>
      <c r="P181" s="97"/>
      <c r="Q181" s="99">
        <f t="shared" ref="Q181:Q183" si="15">SUM(G181,I181,K181,M181,O181,)</f>
        <v>0</v>
      </c>
      <c r="R181" s="99">
        <f t="shared" ref="R181:R183" si="16">SUM(H181,J181,L181,N181,P181,)</f>
        <v>0</v>
      </c>
      <c r="S181" s="156">
        <f>SUM(Q181:R181)</f>
        <v>0</v>
      </c>
      <c r="T181" s="226" t="s">
        <v>115</v>
      </c>
      <c r="U181" s="432"/>
      <c r="V181" s="280">
        <f ca="1">F181-(SUM(S181:U181))</f>
        <v>0</v>
      </c>
      <c r="X181" s="285" t="s">
        <v>116</v>
      </c>
      <c r="Y181" s="286" t="s">
        <v>117</v>
      </c>
    </row>
    <row r="182" spans="1:27" x14ac:dyDescent="0.15">
      <c r="A182" s="430">
        <v>12</v>
      </c>
      <c r="B182" s="149"/>
      <c r="C182" s="183"/>
      <c r="D182" s="441">
        <f ca="1">SUMIF($B$28:$C$143,B182,$G$28:$G$143)</f>
        <v>0</v>
      </c>
      <c r="E182" s="441">
        <f ca="1">SUMIF($B$28:$C$143,B182,$J$28:$J$143)</f>
        <v>0</v>
      </c>
      <c r="F182" s="442">
        <f ca="1">SUM(D182:E182)</f>
        <v>0</v>
      </c>
      <c r="G182" s="244"/>
      <c r="H182" s="97"/>
      <c r="I182" s="97"/>
      <c r="J182" s="97"/>
      <c r="K182" s="97"/>
      <c r="L182" s="97"/>
      <c r="M182" s="97"/>
      <c r="N182" s="97"/>
      <c r="O182" s="97"/>
      <c r="P182" s="97"/>
      <c r="Q182" s="99">
        <f t="shared" si="15"/>
        <v>0</v>
      </c>
      <c r="R182" s="99">
        <f t="shared" si="16"/>
        <v>0</v>
      </c>
      <c r="S182" s="156">
        <f>SUM(Q182:R182)</f>
        <v>0</v>
      </c>
      <c r="T182" s="226" t="s">
        <v>115</v>
      </c>
      <c r="U182" s="432"/>
      <c r="V182" s="280">
        <f ca="1">F182-(SUM(S182:U182))</f>
        <v>0</v>
      </c>
      <c r="X182" s="285" t="s">
        <v>116</v>
      </c>
      <c r="Y182" s="286" t="s">
        <v>117</v>
      </c>
    </row>
    <row r="183" spans="1:27" x14ac:dyDescent="0.15">
      <c r="A183" s="430" t="s">
        <v>109</v>
      </c>
      <c r="B183" s="149"/>
      <c r="C183" s="183"/>
      <c r="D183" s="441">
        <f ca="1">SUMIF($B$28:$C$143,B183,$G$28:$G$143)</f>
        <v>0</v>
      </c>
      <c r="E183" s="441">
        <f ca="1">SUMIF($B$28:$C$143,B183,$J$28:$J$143)</f>
        <v>0</v>
      </c>
      <c r="F183" s="442">
        <f ca="1">SUM(D183:E183)</f>
        <v>0</v>
      </c>
      <c r="G183" s="244"/>
      <c r="H183" s="97"/>
      <c r="I183" s="97"/>
      <c r="J183" s="97"/>
      <c r="K183" s="97"/>
      <c r="L183" s="97"/>
      <c r="M183" s="97"/>
      <c r="N183" s="97"/>
      <c r="O183" s="97"/>
      <c r="P183" s="97"/>
      <c r="Q183" s="99">
        <f t="shared" si="15"/>
        <v>0</v>
      </c>
      <c r="R183" s="99">
        <f t="shared" si="16"/>
        <v>0</v>
      </c>
      <c r="S183" s="156">
        <f>SUM(Q183:R183)</f>
        <v>0</v>
      </c>
      <c r="T183" s="226" t="s">
        <v>115</v>
      </c>
      <c r="U183" s="432"/>
      <c r="V183" s="280">
        <f ca="1">F183-(SUM(S183:U183))</f>
        <v>0</v>
      </c>
      <c r="X183" s="285" t="s">
        <v>116</v>
      </c>
      <c r="Y183" s="286" t="s">
        <v>117</v>
      </c>
    </row>
    <row r="184" spans="1:27" ht="14" thickBot="1" x14ac:dyDescent="0.2">
      <c r="A184" s="259"/>
      <c r="B184" s="234" t="s">
        <v>118</v>
      </c>
      <c r="C184" s="181"/>
      <c r="D184" s="444">
        <f t="shared" ref="D184:E184" ca="1" si="17">SUM(D180:D183)</f>
        <v>0</v>
      </c>
      <c r="E184" s="444">
        <f t="shared" ca="1" si="17"/>
        <v>0</v>
      </c>
      <c r="F184" s="446">
        <f ca="1">SUM(F180:F183)</f>
        <v>0</v>
      </c>
      <c r="G184" s="245">
        <f t="shared" ref="G184:P184" si="18">SUM(G180:G183)</f>
        <v>0</v>
      </c>
      <c r="H184" s="99">
        <f t="shared" si="18"/>
        <v>0</v>
      </c>
      <c r="I184" s="99">
        <f t="shared" si="18"/>
        <v>0</v>
      </c>
      <c r="J184" s="99">
        <f t="shared" si="18"/>
        <v>0</v>
      </c>
      <c r="K184" s="99">
        <f t="shared" si="18"/>
        <v>0</v>
      </c>
      <c r="L184" s="99">
        <f t="shared" si="18"/>
        <v>0</v>
      </c>
      <c r="M184" s="99">
        <f t="shared" si="18"/>
        <v>0</v>
      </c>
      <c r="N184" s="99">
        <f t="shared" si="18"/>
        <v>0</v>
      </c>
      <c r="O184" s="99">
        <f t="shared" si="18"/>
        <v>0</v>
      </c>
      <c r="P184" s="99">
        <f t="shared" si="18"/>
        <v>0</v>
      </c>
      <c r="Q184" s="312">
        <f>SUM(Q180:Q183)</f>
        <v>0</v>
      </c>
      <c r="R184" s="312">
        <f>SUM(R180:R183)</f>
        <v>0</v>
      </c>
      <c r="S184" s="313">
        <f>SUM(S180:S183)</f>
        <v>0</v>
      </c>
      <c r="T184" s="227" t="s">
        <v>115</v>
      </c>
      <c r="U184" s="251">
        <f>SUM(U180:U183)</f>
        <v>0</v>
      </c>
      <c r="V184" s="281">
        <f ca="1">SUM(V180:V183)</f>
        <v>0</v>
      </c>
      <c r="X184" s="198"/>
      <c r="Y184" s="199"/>
    </row>
    <row r="185" spans="1:27" x14ac:dyDescent="0.15">
      <c r="A185" s="260"/>
      <c r="B185" s="154"/>
      <c r="C185" s="184"/>
      <c r="D185" s="62"/>
      <c r="E185" s="62"/>
      <c r="F185" s="173"/>
      <c r="G185" s="332" t="s">
        <v>119</v>
      </c>
      <c r="H185" s="98"/>
      <c r="I185" s="333" t="s">
        <v>119</v>
      </c>
      <c r="J185" s="98"/>
      <c r="K185" s="333" t="s">
        <v>119</v>
      </c>
      <c r="L185" s="98"/>
      <c r="M185" s="333" t="s">
        <v>119</v>
      </c>
      <c r="N185" s="98"/>
      <c r="O185" s="333" t="s">
        <v>119</v>
      </c>
      <c r="P185" s="333"/>
      <c r="Q185" s="98"/>
      <c r="R185" s="98"/>
      <c r="S185" s="157"/>
      <c r="T185" s="165"/>
      <c r="U185" s="165"/>
      <c r="V185" s="191"/>
    </row>
    <row r="186" spans="1:27" ht="14" thickBot="1" x14ac:dyDescent="0.2">
      <c r="A186" s="366"/>
      <c r="B186" s="367"/>
      <c r="C186" s="368"/>
      <c r="D186" s="35"/>
      <c r="E186" s="35"/>
      <c r="F186" s="369"/>
      <c r="G186" s="372">
        <v>1</v>
      </c>
      <c r="H186" s="372"/>
      <c r="I186" s="372">
        <f>IF(C10&gt;1,2,"NVT")</f>
        <v>2</v>
      </c>
      <c r="J186" s="372"/>
      <c r="K186" s="372">
        <f>IF(C10&gt;2,3,"NVT")</f>
        <v>3</v>
      </c>
      <c r="L186" s="372"/>
      <c r="M186" s="372">
        <f>IF(C10&gt;3,4,"NVT")</f>
        <v>4</v>
      </c>
      <c r="N186" s="151"/>
      <c r="O186" s="372">
        <f>IF(C10&gt;4,5,"NVT")</f>
        <v>5</v>
      </c>
      <c r="P186" s="372"/>
      <c r="Q186" s="372"/>
      <c r="R186" s="370"/>
      <c r="S186" s="371"/>
      <c r="T186" s="371"/>
      <c r="U186" s="371"/>
      <c r="V186" s="191"/>
    </row>
    <row r="187" spans="1:27" ht="14" x14ac:dyDescent="0.15">
      <c r="A187" s="316">
        <v>13</v>
      </c>
      <c r="B187" s="337" t="s">
        <v>120</v>
      </c>
      <c r="C187" s="338"/>
      <c r="F187" s="324"/>
      <c r="G187" s="329"/>
      <c r="H187" s="328"/>
      <c r="I187" s="329"/>
      <c r="J187" s="328"/>
      <c r="K187" s="329"/>
      <c r="L187" s="328"/>
      <c r="M187" s="329"/>
      <c r="N187" s="328"/>
      <c r="O187" s="329"/>
      <c r="P187" s="328"/>
      <c r="Q187" s="327">
        <f>SUM(G187,I187,K187,M187,O187)</f>
        <v>0</v>
      </c>
      <c r="V187" s="191"/>
      <c r="X187" s="287" t="s">
        <v>214</v>
      </c>
      <c r="Y187" s="364"/>
      <c r="Z187" s="364"/>
      <c r="AA187" s="290" t="s">
        <v>126</v>
      </c>
    </row>
    <row r="188" spans="1:27" ht="15" thickBot="1" x14ac:dyDescent="0.2">
      <c r="F188" s="324"/>
      <c r="U188" s="165"/>
      <c r="V188" s="191"/>
      <c r="X188" s="365" t="s">
        <v>213</v>
      </c>
      <c r="Y188" s="330"/>
      <c r="Z188" s="330"/>
      <c r="AA188" s="218" t="str">
        <f>IF(AND(T195&gt;499999,T195&lt;1200001),"JA","NEE")</f>
        <v>NEE</v>
      </c>
    </row>
    <row r="189" spans="1:27" x14ac:dyDescent="0.15">
      <c r="A189" s="317" t="s">
        <v>121</v>
      </c>
      <c r="B189" s="318"/>
      <c r="C189" s="319"/>
      <c r="D189" s="240"/>
      <c r="E189" s="240"/>
      <c r="F189" s="241"/>
      <c r="G189" s="172"/>
      <c r="H189" s="98"/>
      <c r="I189" s="98"/>
      <c r="J189" s="98"/>
      <c r="K189" s="98"/>
      <c r="L189" s="98"/>
      <c r="M189" s="98"/>
      <c r="N189" s="98"/>
      <c r="O189" s="98"/>
      <c r="P189" s="98"/>
      <c r="Q189" s="98"/>
      <c r="R189" s="98"/>
      <c r="S189" s="157"/>
      <c r="T189" s="165"/>
      <c r="U189" s="165"/>
      <c r="V189" s="191"/>
    </row>
    <row r="190" spans="1:27" x14ac:dyDescent="0.15">
      <c r="A190" s="320">
        <v>14</v>
      </c>
      <c r="B190" s="321" t="s">
        <v>65</v>
      </c>
      <c r="C190" s="322"/>
      <c r="D190" s="187"/>
      <c r="E190" s="187"/>
      <c r="F190" s="188"/>
      <c r="G190" s="326"/>
      <c r="H190" s="98"/>
      <c r="I190" s="97"/>
      <c r="J190" s="98"/>
      <c r="K190" s="97"/>
      <c r="L190" s="98"/>
      <c r="M190" s="97"/>
      <c r="N190" s="98"/>
      <c r="O190" s="97"/>
      <c r="P190" s="357"/>
      <c r="Q190" s="99">
        <f>SUM(G190,I190,K190,M190,O190)</f>
        <v>0</v>
      </c>
      <c r="R190" s="98"/>
      <c r="S190" s="98"/>
      <c r="T190" s="169"/>
      <c r="U190" s="165"/>
      <c r="V190" s="261"/>
    </row>
    <row r="191" spans="1:27" ht="17" thickBot="1" x14ac:dyDescent="0.25">
      <c r="A191" s="320">
        <v>15</v>
      </c>
      <c r="B191" s="321" t="s">
        <v>65</v>
      </c>
      <c r="C191" s="323"/>
      <c r="D191" s="187"/>
      <c r="E191" s="187"/>
      <c r="F191" s="188"/>
      <c r="G191" s="326"/>
      <c r="H191" s="98"/>
      <c r="I191" s="97"/>
      <c r="J191" s="98"/>
      <c r="K191" s="97"/>
      <c r="L191" s="98"/>
      <c r="M191" s="97"/>
      <c r="N191" s="98"/>
      <c r="O191" s="97"/>
      <c r="P191" s="357"/>
      <c r="Q191" s="99">
        <f>SUM(G191,I191,K191,M191,O191,)</f>
        <v>0</v>
      </c>
      <c r="R191" s="98"/>
      <c r="S191" s="98"/>
      <c r="T191" s="169"/>
      <c r="U191" s="169"/>
      <c r="V191" s="261"/>
      <c r="X191" s="294" t="s">
        <v>122</v>
      </c>
    </row>
    <row r="192" spans="1:27" ht="14" x14ac:dyDescent="0.15">
      <c r="A192" s="259"/>
      <c r="B192" s="242" t="s">
        <v>123</v>
      </c>
      <c r="C192" s="174"/>
      <c r="D192" s="325"/>
      <c r="E192" s="325"/>
      <c r="F192" s="174"/>
      <c r="G192" s="245">
        <f>SUM(G190:G191)</f>
        <v>0</v>
      </c>
      <c r="H192" s="98"/>
      <c r="I192" s="99">
        <f t="shared" ref="I192:K192" si="19">SUM(I190:I191)</f>
        <v>0</v>
      </c>
      <c r="J192" s="98"/>
      <c r="K192" s="99">
        <f t="shared" si="19"/>
        <v>0</v>
      </c>
      <c r="L192" s="98"/>
      <c r="M192" s="99">
        <f>SUM(M190:M191)</f>
        <v>0</v>
      </c>
      <c r="N192" s="98"/>
      <c r="O192" s="99">
        <f>SUM(O190:O191)</f>
        <v>0</v>
      </c>
      <c r="Q192" s="312">
        <f>SUM(Q190:Q191)</f>
        <v>0</v>
      </c>
      <c r="R192" s="98"/>
      <c r="S192" s="98"/>
      <c r="T192" s="169"/>
      <c r="U192" s="169"/>
      <c r="V192" s="261"/>
      <c r="X192" s="287" t="s">
        <v>124</v>
      </c>
      <c r="Y192" s="288"/>
      <c r="Z192" s="289" t="s">
        <v>125</v>
      </c>
      <c r="AA192" s="290" t="s">
        <v>126</v>
      </c>
    </row>
    <row r="193" spans="1:27" ht="14" x14ac:dyDescent="0.15">
      <c r="A193" s="260"/>
      <c r="B193" s="63"/>
      <c r="C193" s="175"/>
      <c r="D193" s="63"/>
      <c r="E193" s="63"/>
      <c r="F193" s="175"/>
      <c r="G193" s="247"/>
      <c r="H193" s="61"/>
      <c r="I193" s="61"/>
      <c r="J193" s="61"/>
      <c r="K193" s="61"/>
      <c r="L193" s="61"/>
      <c r="M193" s="61"/>
      <c r="N193" s="61"/>
      <c r="O193" s="61"/>
      <c r="P193" s="98"/>
      <c r="Q193" s="64"/>
      <c r="R193" s="64"/>
      <c r="S193" s="158"/>
      <c r="T193" s="163"/>
      <c r="U193" s="169"/>
      <c r="V193" s="261"/>
      <c r="X193" s="291" t="s">
        <v>127</v>
      </c>
      <c r="Y193" s="217"/>
      <c r="Z193" s="292">
        <f>(G145*0.1)+(J145*0.1)</f>
        <v>0</v>
      </c>
      <c r="AA193" s="293" t="str">
        <f>IF(S163&gt;=Z193,"JA","NEE")</f>
        <v>JA</v>
      </c>
    </row>
    <row r="194" spans="1:27" ht="15" thickBot="1" x14ac:dyDescent="0.2">
      <c r="A194" s="260"/>
      <c r="B194" s="63"/>
      <c r="C194" s="175"/>
      <c r="D194" s="63"/>
      <c r="E194" s="63"/>
      <c r="F194" s="195" t="s">
        <v>128</v>
      </c>
      <c r="G194" s="248" t="s">
        <v>101</v>
      </c>
      <c r="H194" s="65" t="s">
        <v>102</v>
      </c>
      <c r="I194" s="65" t="s">
        <v>101</v>
      </c>
      <c r="J194" s="65" t="s">
        <v>102</v>
      </c>
      <c r="K194" s="65" t="s">
        <v>101</v>
      </c>
      <c r="L194" s="65" t="s">
        <v>102</v>
      </c>
      <c r="M194" s="65" t="s">
        <v>101</v>
      </c>
      <c r="N194" s="65" t="s">
        <v>102</v>
      </c>
      <c r="O194" s="65" t="s">
        <v>101</v>
      </c>
      <c r="P194" s="65" t="s">
        <v>102</v>
      </c>
      <c r="R194" s="107"/>
      <c r="S194" s="295" t="s">
        <v>129</v>
      </c>
      <c r="T194" s="277" t="s">
        <v>104</v>
      </c>
      <c r="U194" s="496" t="str">
        <f>IF(T195&lt;&gt;Q187,"⚠️ Let op: De som van de tranches (Q186) dient overeen te komen met de som van de PPS-subsidie per partij (kolom T)","")</f>
        <v/>
      </c>
      <c r="V194" s="497"/>
      <c r="X194" s="355" t="s">
        <v>130</v>
      </c>
      <c r="Y194" s="330"/>
      <c r="Z194" s="356">
        <f>(G145*0.25)+(J145*0.25)</f>
        <v>0</v>
      </c>
      <c r="AA194" s="218" t="str">
        <f>IF((S170+S177)&gt;=Z194,"JA","NEE")</f>
        <v>JA</v>
      </c>
    </row>
    <row r="195" spans="1:27" ht="14" x14ac:dyDescent="0.15">
      <c r="A195" s="262"/>
      <c r="B195" s="299" t="s">
        <v>131</v>
      </c>
      <c r="C195" s="215"/>
      <c r="D195" s="228">
        <f ca="1">SUM(D163,D170,D177,D184)</f>
        <v>0</v>
      </c>
      <c r="E195" s="228">
        <f ca="1">SUM(E163,E170,E177,E184)</f>
        <v>0</v>
      </c>
      <c r="F195" s="229">
        <f ca="1">SUM(F163,F170,F177,F184)</f>
        <v>0</v>
      </c>
      <c r="G195" s="249">
        <f>SUM(G163,G177,G184,G192,G187,G170)</f>
        <v>0</v>
      </c>
      <c r="H195" s="216">
        <f>SUM(H163,H177,H184,H170)</f>
        <v>0</v>
      </c>
      <c r="I195" s="216">
        <f>SUM(I163,I177,I184,I192,I187,I170)</f>
        <v>0</v>
      </c>
      <c r="J195" s="216">
        <f>SUM(J163,J177,J184,J192,J170)</f>
        <v>0</v>
      </c>
      <c r="K195" s="216">
        <f>SUM(K163,K177,K184,K192,K187,K170)</f>
        <v>0</v>
      </c>
      <c r="L195" s="216">
        <f>SUM(L163,L177,L184,L192,L170)</f>
        <v>0</v>
      </c>
      <c r="M195" s="216">
        <f>SUM(M163,M177,M184,M192,M187,M170)</f>
        <v>0</v>
      </c>
      <c r="N195" s="216">
        <f>SUM(N163,N177,N184,N192,N170)</f>
        <v>0</v>
      </c>
      <c r="O195" s="216">
        <f>SUM(O163,O177,O184,O192,O187,O170)</f>
        <v>0</v>
      </c>
      <c r="P195" s="216">
        <f>SUM(P163,P177,P184,P192,P170)</f>
        <v>0</v>
      </c>
      <c r="Q195" s="217"/>
      <c r="R195" s="217"/>
      <c r="S195" s="276">
        <f>SUM(G195,H195,I195:P195)</f>
        <v>0</v>
      </c>
      <c r="T195" s="278">
        <f>SUM(T163,T170,T177)</f>
        <v>0</v>
      </c>
      <c r="U195" s="496"/>
      <c r="V195" s="497"/>
    </row>
    <row r="196" spans="1:27" ht="14" customHeight="1" x14ac:dyDescent="0.15">
      <c r="A196" s="260"/>
      <c r="B196" s="63"/>
      <c r="C196" s="175"/>
      <c r="D196" s="63"/>
      <c r="E196" s="63"/>
      <c r="F196" s="175"/>
      <c r="G196" s="250"/>
      <c r="H196" s="66"/>
      <c r="I196" s="66"/>
      <c r="J196" s="66"/>
      <c r="K196" s="66"/>
      <c r="L196" s="66"/>
      <c r="M196" s="66"/>
      <c r="N196" s="66"/>
      <c r="S196" s="158"/>
      <c r="T196"/>
      <c r="U196" s="358"/>
      <c r="V196" s="359"/>
    </row>
    <row r="197" spans="1:27" x14ac:dyDescent="0.15">
      <c r="A197" s="260"/>
      <c r="B197" s="68"/>
      <c r="C197" s="176"/>
      <c r="D197" s="68"/>
      <c r="E197" s="68"/>
      <c r="F197" s="176"/>
      <c r="G197" s="250"/>
      <c r="H197" s="66"/>
      <c r="I197" s="66"/>
      <c r="J197" s="66"/>
      <c r="K197" s="66"/>
      <c r="L197" s="66"/>
      <c r="M197" s="66"/>
      <c r="N197" s="66"/>
      <c r="O197" s="66"/>
      <c r="P197" s="33"/>
      <c r="S197" s="296" t="s">
        <v>132</v>
      </c>
      <c r="T197" s="222"/>
      <c r="U197" s="273"/>
      <c r="V197" s="261"/>
    </row>
    <row r="198" spans="1:27" s="217" customFormat="1" ht="14" x14ac:dyDescent="0.15">
      <c r="A198" s="260"/>
      <c r="B198" s="68"/>
      <c r="C198" s="176"/>
      <c r="D198" s="68"/>
      <c r="E198" s="68"/>
      <c r="F198" s="176"/>
      <c r="G198" s="250"/>
      <c r="H198" s="69"/>
      <c r="I198" s="66"/>
      <c r="J198" s="66"/>
      <c r="K198" s="66"/>
      <c r="L198" s="66"/>
      <c r="M198" s="66"/>
      <c r="N198" s="66"/>
      <c r="O198" s="66"/>
      <c r="P198" s="66"/>
      <c r="Q198" s="108"/>
      <c r="R198" s="66"/>
      <c r="S198" s="159">
        <f ca="1">S195-F195</f>
        <v>0</v>
      </c>
      <c r="T198" s="153"/>
      <c r="U198" s="274"/>
      <c r="V198" s="261"/>
    </row>
    <row r="199" spans="1:27" x14ac:dyDescent="0.15">
      <c r="A199" s="260"/>
      <c r="B199" s="63"/>
      <c r="C199" s="175"/>
      <c r="D199" s="63"/>
      <c r="E199" s="63"/>
      <c r="F199" s="175"/>
      <c r="G199" s="250"/>
      <c r="H199" s="66"/>
      <c r="I199" s="66"/>
      <c r="J199" s="66"/>
      <c r="K199" s="66"/>
      <c r="L199" s="66"/>
      <c r="M199" s="66"/>
      <c r="N199" s="66"/>
      <c r="O199" s="66"/>
      <c r="P199" s="66"/>
      <c r="Q199" s="66"/>
      <c r="R199" s="67"/>
      <c r="S199" s="160"/>
      <c r="T199" s="223"/>
      <c r="U199" s="57"/>
      <c r="V199" s="261"/>
    </row>
    <row r="200" spans="1:27" ht="14" x14ac:dyDescent="0.15">
      <c r="A200" s="262"/>
      <c r="B200" s="300" t="s">
        <v>133</v>
      </c>
      <c r="C200" s="219"/>
      <c r="D200" s="220"/>
      <c r="E200" s="220"/>
      <c r="F200" s="219"/>
      <c r="G200" s="507">
        <f>SUM(G195:H195)</f>
        <v>0</v>
      </c>
      <c r="H200" s="508"/>
      <c r="I200" s="509">
        <f>SUM(I195:J195)</f>
        <v>0</v>
      </c>
      <c r="J200" s="508"/>
      <c r="K200" s="509">
        <f>SUM(K195:L195)</f>
        <v>0</v>
      </c>
      <c r="L200" s="508"/>
      <c r="M200" s="509">
        <f>SUM(M195:N195)</f>
        <v>0</v>
      </c>
      <c r="N200" s="508"/>
      <c r="O200" s="509">
        <f>SUM(O195:P195)</f>
        <v>0</v>
      </c>
      <c r="P200" s="508"/>
      <c r="Q200" s="298">
        <f>SUM(G200:P200)</f>
        <v>0</v>
      </c>
      <c r="R200" s="297"/>
      <c r="S200" s="221"/>
      <c r="T200" s="224"/>
      <c r="U200" s="275"/>
      <c r="V200" s="263"/>
    </row>
    <row r="201" spans="1:27" ht="14" thickBot="1" x14ac:dyDescent="0.2">
      <c r="A201" s="264"/>
      <c r="B201" s="265"/>
      <c r="C201" s="266"/>
      <c r="D201" s="265"/>
      <c r="E201" s="265"/>
      <c r="F201" s="266"/>
      <c r="G201" s="267"/>
      <c r="H201" s="268"/>
      <c r="I201" s="268"/>
      <c r="J201" s="268"/>
      <c r="K201" s="268"/>
      <c r="L201" s="268"/>
      <c r="M201" s="268"/>
      <c r="N201" s="268"/>
      <c r="O201" s="268"/>
      <c r="P201" s="268"/>
      <c r="Q201" s="268"/>
      <c r="R201" s="269"/>
      <c r="S201" s="270"/>
      <c r="T201" s="269"/>
      <c r="U201" s="270"/>
      <c r="V201" s="271"/>
    </row>
    <row r="212" spans="2:2" x14ac:dyDescent="0.15">
      <c r="B212" s="314"/>
    </row>
  </sheetData>
  <sheetProtection formatCells="0" insertRows="0"/>
  <mergeCells count="140">
    <mergeCell ref="U194:V195"/>
    <mergeCell ref="AA157:AC163"/>
    <mergeCell ref="G200:H200"/>
    <mergeCell ref="I200:J200"/>
    <mergeCell ref="K200:L200"/>
    <mergeCell ref="M200:N200"/>
    <mergeCell ref="O200:P200"/>
    <mergeCell ref="Q156:R156"/>
    <mergeCell ref="D155:F155"/>
    <mergeCell ref="D156:F156"/>
    <mergeCell ref="G156:H156"/>
    <mergeCell ref="I156:J156"/>
    <mergeCell ref="K156:L156"/>
    <mergeCell ref="M156:N156"/>
    <mergeCell ref="O156:P156"/>
    <mergeCell ref="G155:V155"/>
    <mergeCell ref="D61:E61"/>
    <mergeCell ref="B59:C59"/>
    <mergeCell ref="D63:E63"/>
    <mergeCell ref="B58:C58"/>
    <mergeCell ref="B76:C76"/>
    <mergeCell ref="B64:C64"/>
    <mergeCell ref="D52:E52"/>
    <mergeCell ref="D53:E53"/>
    <mergeCell ref="D65:E65"/>
    <mergeCell ref="D64:E64"/>
    <mergeCell ref="D58:E58"/>
    <mergeCell ref="B55:C55"/>
    <mergeCell ref="B65:C65"/>
    <mergeCell ref="B66:C66"/>
    <mergeCell ref="D67:E67"/>
    <mergeCell ref="D68:E68"/>
    <mergeCell ref="D66:E66"/>
    <mergeCell ref="D69:E69"/>
    <mergeCell ref="D70:E70"/>
    <mergeCell ref="D60:E60"/>
    <mergeCell ref="D59:E59"/>
    <mergeCell ref="D62:E62"/>
    <mergeCell ref="B74:C74"/>
    <mergeCell ref="B67:C67"/>
    <mergeCell ref="B75:C75"/>
    <mergeCell ref="B79:C79"/>
    <mergeCell ref="B80:C80"/>
    <mergeCell ref="B83:C83"/>
    <mergeCell ref="B89:C89"/>
    <mergeCell ref="B104:C104"/>
    <mergeCell ref="B100:C100"/>
    <mergeCell ref="B101:C101"/>
    <mergeCell ref="B91:C91"/>
    <mergeCell ref="B77:C77"/>
    <mergeCell ref="B81:C81"/>
    <mergeCell ref="B82:C82"/>
    <mergeCell ref="B87:C87"/>
    <mergeCell ref="B86:C86"/>
    <mergeCell ref="B85:C85"/>
    <mergeCell ref="B109:C109"/>
    <mergeCell ref="B110:C110"/>
    <mergeCell ref="B62:C62"/>
    <mergeCell ref="B61:C61"/>
    <mergeCell ref="B60:C60"/>
    <mergeCell ref="B98:C98"/>
    <mergeCell ref="B90:C90"/>
    <mergeCell ref="B93:C93"/>
    <mergeCell ref="B94:C94"/>
    <mergeCell ref="B92:C92"/>
    <mergeCell ref="B99:C99"/>
    <mergeCell ref="B69:C69"/>
    <mergeCell ref="B70:C70"/>
    <mergeCell ref="B68:C68"/>
    <mergeCell ref="B105:C105"/>
    <mergeCell ref="B108:C108"/>
    <mergeCell ref="B63:C63"/>
    <mergeCell ref="B84:C84"/>
    <mergeCell ref="B88:C88"/>
    <mergeCell ref="B102:C102"/>
    <mergeCell ref="B103:C103"/>
    <mergeCell ref="B107:C107"/>
    <mergeCell ref="B106:C106"/>
    <mergeCell ref="B78:C78"/>
    <mergeCell ref="C4:F4"/>
    <mergeCell ref="C5:F5"/>
    <mergeCell ref="C6:F6"/>
    <mergeCell ref="C11:F11"/>
    <mergeCell ref="D57:E57"/>
    <mergeCell ref="D50:E50"/>
    <mergeCell ref="D51:E51"/>
    <mergeCell ref="D55:E55"/>
    <mergeCell ref="D56:E56"/>
    <mergeCell ref="B50:C50"/>
    <mergeCell ref="B51:C51"/>
    <mergeCell ref="B53:C53"/>
    <mergeCell ref="B56:C56"/>
    <mergeCell ref="C10:F10"/>
    <mergeCell ref="B52:C52"/>
    <mergeCell ref="B57:C57"/>
    <mergeCell ref="B54:C54"/>
    <mergeCell ref="B140:C140"/>
    <mergeCell ref="B136:C136"/>
    <mergeCell ref="D134:E134"/>
    <mergeCell ref="B142:C142"/>
    <mergeCell ref="B138:C138"/>
    <mergeCell ref="D137:E137"/>
    <mergeCell ref="D135:E135"/>
    <mergeCell ref="D136:E136"/>
    <mergeCell ref="B135:C135"/>
    <mergeCell ref="B134:C134"/>
    <mergeCell ref="D140:E140"/>
    <mergeCell ref="D141:E141"/>
    <mergeCell ref="D142:E142"/>
    <mergeCell ref="B137:C137"/>
    <mergeCell ref="B139:C139"/>
    <mergeCell ref="B141:C141"/>
    <mergeCell ref="B111:C111"/>
    <mergeCell ref="B112:C112"/>
    <mergeCell ref="B113:C113"/>
    <mergeCell ref="B114:C114"/>
    <mergeCell ref="B117:C117"/>
    <mergeCell ref="B123:C123"/>
    <mergeCell ref="B128:C128"/>
    <mergeCell ref="B118:C118"/>
    <mergeCell ref="B115:C115"/>
    <mergeCell ref="B116:C116"/>
    <mergeCell ref="B124:C124"/>
    <mergeCell ref="B125:C125"/>
    <mergeCell ref="B126:C126"/>
    <mergeCell ref="B127:C127"/>
    <mergeCell ref="D124:E124"/>
    <mergeCell ref="D125:E125"/>
    <mergeCell ref="D126:E126"/>
    <mergeCell ref="D127:E127"/>
    <mergeCell ref="D129:E129"/>
    <mergeCell ref="D130:E130"/>
    <mergeCell ref="D132:E132"/>
    <mergeCell ref="D139:E139"/>
    <mergeCell ref="B133:C133"/>
    <mergeCell ref="B132:C132"/>
    <mergeCell ref="B129:C129"/>
    <mergeCell ref="B130:C130"/>
    <mergeCell ref="B131:C131"/>
    <mergeCell ref="D131:E131"/>
  </mergeCells>
  <conditionalFormatting sqref="C9">
    <cfRule type="cellIs" dxfId="16" priority="4" operator="greaterThan">
      <formula>48</formula>
    </cfRule>
    <cfRule type="cellIs" dxfId="15" priority="5" operator="lessThan">
      <formula>24</formula>
    </cfRule>
  </conditionalFormatting>
  <conditionalFormatting sqref="F195">
    <cfRule type="cellIs" dxfId="14" priority="23" operator="notEqual">
      <formula>$L$145</formula>
    </cfRule>
    <cfRule type="cellIs" dxfId="13" priority="24" operator="equal">
      <formula>$L$145</formula>
    </cfRule>
  </conditionalFormatting>
  <conditionalFormatting sqref="S198">
    <cfRule type="cellIs" dxfId="12" priority="18" operator="greaterThanOrEqual">
      <formula>1</formula>
    </cfRule>
    <cfRule type="cellIs" dxfId="11" priority="19" stopIfTrue="1" operator="lessThanOrEqual">
      <formula>-1</formula>
    </cfRule>
    <cfRule type="cellIs" dxfId="10" priority="20" stopIfTrue="1" operator="between">
      <formula>-1</formula>
      <formula>1</formula>
    </cfRule>
  </conditionalFormatting>
  <conditionalFormatting sqref="T159:T162 T166:T169 T173:T176">
    <cfRule type="cellIs" dxfId="9" priority="13" operator="greaterThan">
      <formula>X159</formula>
    </cfRule>
    <cfRule type="cellIs" dxfId="8" priority="14" operator="between">
      <formula>X159</formula>
      <formula>0</formula>
    </cfRule>
  </conditionalFormatting>
  <conditionalFormatting sqref="T195">
    <cfRule type="cellIs" dxfId="7" priority="6" operator="notEqual">
      <formula>$Q$187</formula>
    </cfRule>
  </conditionalFormatting>
  <conditionalFormatting sqref="V159:V162 V166:V169 V173:V176 V180:V183">
    <cfRule type="cellIs" dxfId="6" priority="15" operator="lessThanOrEqual">
      <formula>-1</formula>
    </cfRule>
    <cfRule type="cellIs" dxfId="5" priority="16" operator="greaterThanOrEqual">
      <formula>1</formula>
    </cfRule>
    <cfRule type="cellIs" dxfId="4" priority="17" operator="between">
      <formula>-1</formula>
      <formula>1</formula>
    </cfRule>
  </conditionalFormatting>
  <conditionalFormatting sqref="AA188">
    <cfRule type="cellIs" dxfId="3" priority="1" operator="equal">
      <formula>"NEE"</formula>
    </cfRule>
    <cfRule type="cellIs" dxfId="2" priority="2" operator="equal">
      <formula>"JA"</formula>
    </cfRule>
  </conditionalFormatting>
  <conditionalFormatting sqref="AA193:AA194">
    <cfRule type="cellIs" dxfId="1" priority="9" operator="equal">
      <formula>"NEE"</formula>
    </cfRule>
    <cfRule type="cellIs" dxfId="0" priority="10" operator="equal">
      <formula>"JA"</formula>
    </cfRule>
  </conditionalFormatting>
  <dataValidations count="7">
    <dataValidation type="whole" operator="greaterThanOrEqual" allowBlank="1" showInputMessage="1" showErrorMessage="1" sqref="J100:J118 I191 K191 M191 O191:P191 G180:P183 G173:P176 J51:J70 G159:P162 G166:P169 J124:J142 G100:G118 G124:G142 G51:G70 G191 G190:P190" xr:uid="{00000000-0002-0000-0100-000000000000}">
      <formula1>0</formula1>
    </dataValidation>
    <dataValidation type="whole" allowBlank="1" showInputMessage="1" showErrorMessage="1" sqref="J123 G123 J99 G99 L191 N191 J191" xr:uid="{00000000-0002-0000-0100-000001000000}">
      <formula1>-100000</formula1>
      <formula2>100000</formula2>
    </dataValidation>
    <dataValidation type="whole" errorStyle="information" operator="equal" allowBlank="1" showErrorMessage="1" errorTitle="Foutieve invoer" error="Overige partners mogen geen PPS-subsidie aanwenden" sqref="T180" xr:uid="{6C59F065-A8E2-4ED9-931D-28ED0F19E07E}">
      <formula1>0</formula1>
    </dataValidation>
    <dataValidation type="list" allowBlank="1" showInputMessage="1" showErrorMessage="1" error="Maak gebruik van het dropdown menu. Indien de gewenste organisatie zich niet in het dropdown menu bevindt, vul deze dan eerst bovenin onder 'Partner Overview' in. " sqref="B33:B36 B38:B41 B28:B31 B173:B176 B166:B169 B159:B162 B139:C142 B134:C137 B100:C103 B124:C127 B115:C118 B110:C113 B105:C108 B52:C55 B91:C94 B86:C89 B43:B46 B76:C79 B67:C70 B62:C65 B57:C60 B180:B183 B129:C132 B81:C84" xr:uid="{1D6F0DFF-8D93-42DB-AFE2-B52E66985689}">
      <formula1>$B$15:$B$19</formula1>
    </dataValidation>
    <dataValidation type="whole" allowBlank="1" showInputMessage="1" showErrorMessage="1" errorTitle="Gehele euro's" error="Bedragen dienen afgerond te worden op gehele euro's. " sqref="S198" xr:uid="{E5102729-4246-6A4D-BBDF-08C5C171F277}">
      <formula1>0</formula1>
      <formula2>1000000000</formula2>
    </dataValidation>
    <dataValidation type="decimal" operator="greaterThanOrEqual" allowBlank="1" showInputMessage="1" showErrorMessage="1" sqref="F27:F46 I27:I46" xr:uid="{00000000-0002-0000-0100-000002000000}">
      <formula1>0</formula1>
    </dataValidation>
    <dataValidation type="whole" operator="greaterThan" allowBlank="1" showInputMessage="1" showErrorMessage="1" sqref="G187:P187 T159:T162 T166:T169 T173:T176" xr:uid="{5B2C14DF-379E-D644-BAFD-821E20158174}">
      <formula1>0</formula1>
    </dataValidation>
  </dataValidations>
  <pageMargins left="0.25" right="0.25" top="0.75" bottom="0.75" header="0.3" footer="0.3"/>
  <pageSetup paperSize="9" scale="48" fitToHeight="0" orientation="landscape" r:id="rId1"/>
  <rowBreaks count="2" manualBreakCount="2">
    <brk id="72" max="16383" man="1"/>
    <brk id="127" max="16383" man="1"/>
  </rowBreaks>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100-000003000000}">
          <x14:formula1>
            <xm:f>Instructies!$A$28:$A$30</xm:f>
          </x14:formula1>
          <xm:sqref>C27</xm:sqref>
        </x14:dataValidation>
        <x14:dataValidation type="list" allowBlank="1" showInputMessage="1" showErrorMessage="1" xr:uid="{5E5E98FE-DF20-499E-A742-B0D30E875884}">
          <x14:formula1>
            <xm:f>Instructies!$A$41:$A$44</xm:f>
          </x14:formula1>
          <xm:sqref>C173:C176 C166:C169</xm:sqref>
        </x14:dataValidation>
        <x14:dataValidation type="list" allowBlank="1" showInputMessage="1" showErrorMessage="1" xr:uid="{826A93CF-9543-7448-8A45-C8AC812B0BB7}">
          <x14:formula1>
            <xm:f>Instructies!$A$37:$A$39</xm:f>
          </x14:formula1>
          <xm:sqref>C28:C31 C43:C46 C38:C41 C33:C36</xm:sqref>
        </x14:dataValidation>
        <x14:dataValidation type="list" allowBlank="1" showInputMessage="1" showErrorMessage="1" xr:uid="{B617C7AB-E957-9241-A3A5-DE5BB796276A}">
          <x14:formula1>
            <xm:f>Instructies!$A$46:$A$47</xm:f>
          </x14:formula1>
          <xm:sqref>C159:C162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F19C1B-E7F6-0745-A195-D90D768BBA34}">
  <dimension ref="A1:S85"/>
  <sheetViews>
    <sheetView topLeftCell="A39" zoomScale="120" zoomScaleNormal="120" workbookViewId="0">
      <selection activeCell="J52" sqref="J52"/>
    </sheetView>
  </sheetViews>
  <sheetFormatPr baseColWidth="10" defaultColWidth="8.83203125" defaultRowHeight="14" x14ac:dyDescent="0.15"/>
  <cols>
    <col min="1" max="15" width="8.83203125" style="144"/>
    <col min="16" max="16" width="15.5" style="144" customWidth="1"/>
    <col min="17" max="16384" width="8.83203125" style="144"/>
  </cols>
  <sheetData>
    <row r="1" spans="1:16" ht="20" x14ac:dyDescent="0.2">
      <c r="A1" s="143" t="s">
        <v>134</v>
      </c>
      <c r="B1" s="125"/>
      <c r="C1" s="125"/>
      <c r="D1" s="125"/>
      <c r="E1" s="125"/>
      <c r="F1" s="125"/>
      <c r="G1" s="125"/>
      <c r="H1" s="125"/>
      <c r="I1" s="125"/>
      <c r="J1" s="125"/>
      <c r="K1" s="125"/>
      <c r="L1" s="125"/>
      <c r="M1" s="125"/>
      <c r="N1" s="125"/>
      <c r="O1" s="125"/>
      <c r="P1" s="125"/>
    </row>
    <row r="2" spans="1:16" x14ac:dyDescent="0.15">
      <c r="A2" s="125"/>
      <c r="B2" s="125"/>
      <c r="C2" s="125"/>
      <c r="D2" s="125"/>
      <c r="E2" s="125"/>
      <c r="F2" s="125"/>
      <c r="G2" s="125"/>
      <c r="H2" s="125"/>
      <c r="I2" s="125"/>
      <c r="J2" s="125"/>
      <c r="K2" s="125"/>
      <c r="L2" s="125"/>
      <c r="M2" s="125"/>
      <c r="N2" s="125"/>
      <c r="O2" s="125"/>
      <c r="P2" s="125"/>
    </row>
    <row r="3" spans="1:16" ht="16" x14ac:dyDescent="0.2">
      <c r="A3" s="126" t="s">
        <v>135</v>
      </c>
      <c r="B3" s="127"/>
      <c r="C3" s="127"/>
      <c r="D3" s="127"/>
      <c r="E3" s="127"/>
      <c r="F3" s="127"/>
      <c r="G3" s="127"/>
      <c r="H3" s="127"/>
      <c r="I3" s="127"/>
      <c r="J3" s="127"/>
      <c r="K3" s="127"/>
      <c r="L3" s="127"/>
      <c r="M3" s="127"/>
      <c r="N3" s="127"/>
      <c r="O3" s="127"/>
      <c r="P3" s="127"/>
    </row>
    <row r="4" spans="1:16" x14ac:dyDescent="0.15">
      <c r="A4" s="125" t="s">
        <v>136</v>
      </c>
      <c r="B4" s="125"/>
      <c r="C4" s="125"/>
      <c r="D4" s="125"/>
      <c r="E4" s="125"/>
      <c r="F4" s="125"/>
      <c r="G4" s="125"/>
      <c r="H4" s="125"/>
      <c r="I4" s="125"/>
      <c r="J4" s="125"/>
      <c r="K4" s="125"/>
      <c r="L4" s="125"/>
      <c r="M4" s="125"/>
      <c r="N4" s="125"/>
      <c r="O4" s="125"/>
      <c r="P4" s="125"/>
    </row>
    <row r="5" spans="1:16" x14ac:dyDescent="0.15">
      <c r="A5" s="128" t="s">
        <v>137</v>
      </c>
      <c r="B5" s="125"/>
      <c r="C5" s="125"/>
      <c r="D5" s="339" t="s">
        <v>138</v>
      </c>
      <c r="E5" s="125"/>
      <c r="F5" s="125"/>
      <c r="G5" s="125"/>
      <c r="H5" s="125"/>
      <c r="I5" s="125"/>
      <c r="J5" s="125"/>
      <c r="K5" s="125"/>
      <c r="L5" s="125"/>
      <c r="M5" s="125"/>
      <c r="N5" s="125"/>
      <c r="O5" s="125"/>
      <c r="P5" s="125"/>
    </row>
    <row r="6" spans="1:16" x14ac:dyDescent="0.15">
      <c r="B6" s="125"/>
      <c r="C6" s="125"/>
      <c r="D6" s="129"/>
      <c r="E6" s="129"/>
      <c r="F6" s="129"/>
      <c r="G6" s="129"/>
      <c r="H6" s="129"/>
      <c r="I6" s="129"/>
      <c r="J6" s="129"/>
      <c r="K6" s="129"/>
      <c r="L6" s="129"/>
      <c r="M6" s="129"/>
      <c r="N6" s="129"/>
      <c r="O6" s="129"/>
      <c r="P6" s="129"/>
    </row>
    <row r="7" spans="1:16" ht="16" x14ac:dyDescent="0.2">
      <c r="A7" s="126" t="s">
        <v>139</v>
      </c>
      <c r="B7" s="130"/>
      <c r="C7" s="131"/>
      <c r="D7" s="131"/>
      <c r="E7" s="130"/>
      <c r="F7" s="130"/>
      <c r="G7" s="130"/>
      <c r="H7" s="130"/>
      <c r="I7" s="130"/>
      <c r="J7" s="130"/>
      <c r="K7" s="130"/>
      <c r="L7" s="130"/>
      <c r="M7" s="130"/>
      <c r="N7" s="130"/>
      <c r="O7" s="130"/>
      <c r="P7" s="130"/>
    </row>
    <row r="8" spans="1:16" x14ac:dyDescent="0.15">
      <c r="A8" s="125" t="s">
        <v>140</v>
      </c>
      <c r="B8" s="125"/>
      <c r="C8" s="125"/>
      <c r="D8" s="125"/>
      <c r="E8" s="125"/>
      <c r="F8" s="125"/>
      <c r="G8" s="125"/>
      <c r="H8" s="125"/>
      <c r="I8" s="125"/>
      <c r="J8" s="125"/>
      <c r="K8" s="125"/>
      <c r="L8" s="125"/>
      <c r="M8" s="125"/>
      <c r="N8" s="125"/>
      <c r="O8" s="125"/>
      <c r="P8" s="125"/>
    </row>
    <row r="9" spans="1:16" x14ac:dyDescent="0.15">
      <c r="A9" s="147" t="s">
        <v>141</v>
      </c>
      <c r="B9" s="147"/>
      <c r="C9" s="125"/>
      <c r="D9" s="125"/>
      <c r="E9" s="125"/>
      <c r="F9" s="125"/>
      <c r="G9" s="125"/>
      <c r="H9" s="125"/>
      <c r="I9" s="125"/>
      <c r="J9" s="125"/>
      <c r="K9" s="125"/>
      <c r="L9" s="125"/>
      <c r="M9" s="125"/>
      <c r="N9" s="125"/>
      <c r="O9" s="125"/>
      <c r="P9" s="125"/>
    </row>
    <row r="10" spans="1:16" x14ac:dyDescent="0.15">
      <c r="A10" s="147" t="s">
        <v>142</v>
      </c>
      <c r="B10" s="147"/>
      <c r="C10" s="125"/>
      <c r="D10" s="125"/>
      <c r="E10" s="125"/>
      <c r="F10" s="125"/>
      <c r="G10" s="125"/>
      <c r="H10" s="125"/>
      <c r="I10" s="125"/>
      <c r="J10" s="125"/>
      <c r="K10" s="125"/>
      <c r="L10" s="125"/>
      <c r="M10" s="125"/>
      <c r="N10" s="125"/>
      <c r="O10" s="125"/>
      <c r="P10" s="125"/>
    </row>
    <row r="11" spans="1:16" x14ac:dyDescent="0.15">
      <c r="A11" s="147" t="s">
        <v>143</v>
      </c>
      <c r="B11" s="147"/>
      <c r="C11" s="125"/>
      <c r="D11" s="125"/>
      <c r="E11" s="125"/>
      <c r="F11" s="125"/>
      <c r="G11" s="125"/>
      <c r="H11" s="125"/>
      <c r="I11" s="125"/>
      <c r="J11" s="125"/>
      <c r="K11" s="125"/>
      <c r="L11" s="125"/>
      <c r="M11" s="125"/>
      <c r="N11" s="125"/>
      <c r="O11" s="125"/>
      <c r="P11" s="125"/>
    </row>
    <row r="12" spans="1:16" x14ac:dyDescent="0.15">
      <c r="A12" s="125"/>
      <c r="B12" s="125"/>
      <c r="C12" s="125"/>
      <c r="D12" s="125"/>
      <c r="E12" s="125"/>
      <c r="F12" s="125"/>
      <c r="G12" s="125"/>
      <c r="H12" s="125"/>
      <c r="I12" s="125"/>
      <c r="J12" s="125"/>
      <c r="K12" s="125"/>
      <c r="L12" s="125"/>
      <c r="M12" s="125"/>
      <c r="N12" s="125"/>
      <c r="O12" s="125"/>
      <c r="P12" s="125"/>
    </row>
    <row r="13" spans="1:16" x14ac:dyDescent="0.15">
      <c r="A13" s="128" t="s">
        <v>144</v>
      </c>
      <c r="B13" s="125"/>
      <c r="C13" s="125"/>
      <c r="D13" s="125"/>
      <c r="E13" s="125" t="s">
        <v>145</v>
      </c>
      <c r="F13" s="125"/>
      <c r="G13" s="125"/>
      <c r="H13" s="125"/>
      <c r="I13" s="125"/>
      <c r="J13" s="125"/>
      <c r="K13" s="125"/>
      <c r="L13" s="125"/>
      <c r="M13" s="125"/>
      <c r="N13" s="125"/>
      <c r="O13" s="125"/>
      <c r="P13" s="125"/>
    </row>
    <row r="14" spans="1:16" x14ac:dyDescent="0.15">
      <c r="A14" s="128" t="s">
        <v>146</v>
      </c>
      <c r="B14" s="125"/>
      <c r="C14" s="125"/>
      <c r="D14" s="125"/>
      <c r="E14" s="125"/>
      <c r="F14" s="125"/>
      <c r="G14" s="125"/>
      <c r="H14" s="125"/>
      <c r="I14" s="125"/>
      <c r="J14" s="125"/>
      <c r="K14" s="125"/>
      <c r="L14" s="125"/>
      <c r="M14" s="125"/>
      <c r="N14" s="125"/>
      <c r="O14" s="125"/>
      <c r="P14" s="125"/>
    </row>
    <row r="15" spans="1:16" x14ac:dyDescent="0.15">
      <c r="A15" s="128" t="s">
        <v>147</v>
      </c>
      <c r="B15" s="125"/>
      <c r="C15" s="125"/>
      <c r="D15" s="125"/>
      <c r="E15" s="125"/>
      <c r="F15" s="125"/>
      <c r="G15" s="125"/>
      <c r="H15" s="125"/>
      <c r="I15" s="125"/>
      <c r="J15" s="125"/>
      <c r="K15" s="125"/>
      <c r="L15" s="125"/>
      <c r="M15" s="125"/>
      <c r="N15" s="125"/>
      <c r="O15" s="125"/>
      <c r="P15" s="125"/>
    </row>
    <row r="16" spans="1:16" x14ac:dyDescent="0.15">
      <c r="A16" s="128"/>
      <c r="B16" s="125"/>
      <c r="C16" s="125"/>
      <c r="D16" s="125"/>
      <c r="E16" s="125"/>
      <c r="F16" s="125"/>
      <c r="G16" s="125"/>
      <c r="H16" s="125"/>
      <c r="I16" s="125"/>
      <c r="J16" s="125"/>
      <c r="K16" s="125"/>
      <c r="L16" s="125"/>
      <c r="M16" s="125"/>
      <c r="N16" s="125"/>
      <c r="O16" s="125"/>
      <c r="P16" s="125"/>
    </row>
    <row r="17" spans="1:16" x14ac:dyDescent="0.15">
      <c r="A17" s="128" t="s">
        <v>148</v>
      </c>
      <c r="B17" s="125"/>
      <c r="C17" s="125"/>
      <c r="D17" s="125"/>
      <c r="E17" s="125"/>
      <c r="F17" s="125" t="s">
        <v>149</v>
      </c>
      <c r="G17" s="125"/>
      <c r="H17" s="125"/>
      <c r="I17" s="125"/>
      <c r="J17" s="125"/>
      <c r="K17" s="125"/>
      <c r="L17" s="125"/>
      <c r="M17" s="125"/>
      <c r="N17" s="125"/>
      <c r="O17" s="125"/>
      <c r="P17" s="125"/>
    </row>
    <row r="18" spans="1:16" x14ac:dyDescent="0.15">
      <c r="A18" s="128" t="s">
        <v>150</v>
      </c>
      <c r="B18" s="125"/>
      <c r="C18" s="125"/>
      <c r="D18" s="125"/>
      <c r="E18" s="125"/>
      <c r="F18" s="125"/>
      <c r="G18" s="125"/>
      <c r="H18" s="125"/>
      <c r="I18" s="125"/>
      <c r="J18" s="125"/>
      <c r="K18" s="125"/>
      <c r="L18" s="125"/>
      <c r="M18" s="125"/>
      <c r="N18" s="125"/>
      <c r="O18" s="125"/>
      <c r="P18" s="125"/>
    </row>
    <row r="19" spans="1:16" x14ac:dyDescent="0.15">
      <c r="A19" s="128" t="s">
        <v>151</v>
      </c>
      <c r="B19" s="125"/>
      <c r="C19" s="125"/>
      <c r="D19" s="125"/>
      <c r="E19" s="125"/>
      <c r="F19" s="125"/>
      <c r="G19" s="125"/>
      <c r="H19" s="125"/>
      <c r="I19" s="125"/>
      <c r="J19" s="125"/>
      <c r="K19" s="125"/>
      <c r="L19" s="125"/>
      <c r="M19" s="125"/>
      <c r="N19" s="125"/>
      <c r="O19" s="125"/>
      <c r="P19" s="125"/>
    </row>
    <row r="20" spans="1:16" x14ac:dyDescent="0.15">
      <c r="A20" s="128" t="s">
        <v>152</v>
      </c>
      <c r="B20" s="125"/>
      <c r="C20" s="125"/>
      <c r="D20" s="125"/>
      <c r="E20" s="125"/>
      <c r="F20" s="125"/>
      <c r="G20" s="125"/>
      <c r="H20" s="125"/>
      <c r="I20" s="125"/>
      <c r="J20" s="125"/>
      <c r="K20" s="125"/>
      <c r="L20" s="125"/>
      <c r="M20" s="125"/>
      <c r="N20" s="125"/>
      <c r="O20" s="125"/>
      <c r="P20" s="125"/>
    </row>
    <row r="21" spans="1:16" x14ac:dyDescent="0.15">
      <c r="A21" s="128" t="s">
        <v>153</v>
      </c>
      <c r="B21" s="125"/>
      <c r="C21" s="125"/>
      <c r="D21" s="125"/>
      <c r="E21" s="125"/>
      <c r="F21" s="125"/>
      <c r="G21" s="125"/>
      <c r="H21" s="125"/>
      <c r="I21" s="125"/>
      <c r="J21" s="125"/>
      <c r="K21" s="125"/>
      <c r="L21" s="125"/>
      <c r="M21" s="125"/>
      <c r="N21" s="125"/>
      <c r="O21" s="125"/>
      <c r="P21" s="125"/>
    </row>
    <row r="22" spans="1:16" x14ac:dyDescent="0.15">
      <c r="A22" s="128"/>
      <c r="B22" s="125"/>
      <c r="C22" s="125"/>
      <c r="D22" s="125"/>
      <c r="E22" s="125"/>
      <c r="F22" s="125"/>
      <c r="G22" s="125"/>
      <c r="H22" s="125"/>
      <c r="I22" s="125"/>
      <c r="J22" s="125"/>
      <c r="K22" s="125"/>
      <c r="L22" s="125"/>
      <c r="M22" s="125"/>
      <c r="N22" s="125"/>
      <c r="O22" s="125"/>
      <c r="P22" s="125"/>
    </row>
    <row r="23" spans="1:16" x14ac:dyDescent="0.15">
      <c r="A23" s="128" t="s">
        <v>154</v>
      </c>
      <c r="B23" s="125"/>
      <c r="C23" s="125"/>
      <c r="D23" s="125"/>
      <c r="E23" s="125"/>
      <c r="F23" s="125"/>
      <c r="G23" s="125"/>
      <c r="H23" s="125"/>
      <c r="I23" s="125"/>
      <c r="J23" s="125"/>
      <c r="K23" s="125"/>
      <c r="L23" s="125"/>
      <c r="M23" s="125"/>
      <c r="N23" s="125"/>
      <c r="O23" s="125"/>
      <c r="P23" s="125"/>
    </row>
    <row r="24" spans="1:16" x14ac:dyDescent="0.15">
      <c r="A24" s="128" t="s">
        <v>155</v>
      </c>
      <c r="B24" s="125"/>
      <c r="C24" s="125"/>
      <c r="D24" s="125"/>
      <c r="E24" s="125"/>
      <c r="F24" s="125"/>
      <c r="G24" s="125"/>
      <c r="H24" s="125"/>
      <c r="I24" s="125"/>
      <c r="J24" s="125"/>
      <c r="K24" s="125"/>
      <c r="L24" s="125"/>
      <c r="M24" s="125"/>
      <c r="N24" s="125"/>
      <c r="O24" s="125"/>
      <c r="P24" s="125"/>
    </row>
    <row r="25" spans="1:16" x14ac:dyDescent="0.15">
      <c r="A25" s="128"/>
      <c r="B25" s="125"/>
      <c r="C25" s="125"/>
      <c r="D25" s="125"/>
      <c r="E25" s="125"/>
      <c r="F25" s="125"/>
      <c r="G25" s="125"/>
      <c r="H25" s="125"/>
      <c r="I25" s="125"/>
      <c r="J25" s="125"/>
      <c r="K25" s="125"/>
      <c r="L25" s="125"/>
      <c r="M25" s="125"/>
      <c r="N25" s="125"/>
      <c r="O25" s="125"/>
      <c r="P25" s="125"/>
    </row>
    <row r="26" spans="1:16" x14ac:dyDescent="0.15">
      <c r="A26" s="128" t="s">
        <v>156</v>
      </c>
      <c r="B26" s="125"/>
      <c r="C26" s="125"/>
      <c r="D26" s="125"/>
      <c r="E26" s="125"/>
      <c r="F26" s="125"/>
      <c r="G26" s="125"/>
      <c r="H26" s="125"/>
      <c r="I26" s="125"/>
      <c r="J26" s="125"/>
      <c r="K26" s="125"/>
      <c r="L26" s="125"/>
      <c r="M26" s="125"/>
      <c r="N26" s="125"/>
      <c r="O26" s="125"/>
      <c r="P26" s="125"/>
    </row>
    <row r="27" spans="1:16" x14ac:dyDescent="0.15">
      <c r="A27" s="128" t="s">
        <v>157</v>
      </c>
      <c r="B27" s="125"/>
      <c r="C27" s="125"/>
      <c r="D27" s="125"/>
      <c r="E27" s="125"/>
      <c r="F27" s="125"/>
      <c r="G27" s="125"/>
      <c r="H27" s="125"/>
      <c r="I27" s="125"/>
      <c r="J27" s="125"/>
      <c r="K27" s="125"/>
      <c r="L27" s="125"/>
      <c r="M27" s="125"/>
      <c r="N27" s="125"/>
      <c r="O27" s="125"/>
      <c r="P27" s="125"/>
    </row>
    <row r="28" spans="1:16" x14ac:dyDescent="0.15">
      <c r="A28" s="132" t="s">
        <v>158</v>
      </c>
      <c r="B28" s="125"/>
      <c r="C28" s="125"/>
      <c r="D28" s="125"/>
      <c r="E28" s="125"/>
      <c r="F28" s="125"/>
      <c r="G28" s="125"/>
      <c r="H28" s="125"/>
      <c r="I28" s="125"/>
      <c r="J28" s="125"/>
      <c r="K28" s="125"/>
      <c r="L28" s="125"/>
      <c r="M28" s="125"/>
      <c r="N28" s="125"/>
      <c r="O28" s="125"/>
      <c r="P28" s="125"/>
    </row>
    <row r="29" spans="1:16" x14ac:dyDescent="0.15">
      <c r="A29" s="132" t="s">
        <v>159</v>
      </c>
      <c r="B29" s="125"/>
      <c r="C29" s="125"/>
      <c r="D29" s="125"/>
      <c r="E29" s="125"/>
      <c r="F29" s="125"/>
      <c r="G29" s="125"/>
      <c r="H29" s="125"/>
      <c r="I29" s="125"/>
      <c r="J29" s="125"/>
      <c r="K29" s="125"/>
      <c r="L29" s="125"/>
      <c r="M29" s="125"/>
      <c r="N29" s="125"/>
      <c r="O29" s="125"/>
      <c r="P29" s="125"/>
    </row>
    <row r="30" spans="1:16" x14ac:dyDescent="0.15">
      <c r="A30" s="132" t="s">
        <v>160</v>
      </c>
      <c r="B30" s="125"/>
      <c r="C30" s="125"/>
      <c r="D30" s="125"/>
      <c r="E30" s="125"/>
      <c r="F30" s="125"/>
      <c r="G30" s="125"/>
      <c r="H30" s="125"/>
      <c r="I30" s="125"/>
      <c r="J30" s="125"/>
      <c r="K30" s="125"/>
      <c r="L30" s="125"/>
      <c r="M30" s="125"/>
      <c r="N30" s="125"/>
      <c r="O30" s="125"/>
      <c r="P30" s="125"/>
    </row>
    <row r="31" spans="1:16" x14ac:dyDescent="0.15">
      <c r="A31" s="132"/>
      <c r="B31" s="125"/>
      <c r="C31" s="125"/>
      <c r="D31" s="125"/>
      <c r="E31" s="125"/>
      <c r="F31" s="125"/>
      <c r="G31" s="125"/>
      <c r="H31" s="125"/>
      <c r="I31" s="125"/>
      <c r="J31" s="125"/>
      <c r="K31" s="125"/>
      <c r="L31" s="125"/>
      <c r="M31" s="125"/>
      <c r="N31" s="125"/>
      <c r="O31" s="125"/>
      <c r="P31" s="125"/>
    </row>
    <row r="32" spans="1:16" x14ac:dyDescent="0.15">
      <c r="A32" s="133" t="s">
        <v>161</v>
      </c>
      <c r="B32" s="125"/>
      <c r="C32" s="125"/>
      <c r="D32" s="125"/>
      <c r="E32" s="125"/>
      <c r="F32" s="125"/>
      <c r="G32" s="125"/>
      <c r="H32" s="125"/>
      <c r="I32" s="125"/>
      <c r="J32" s="125"/>
      <c r="K32" s="125"/>
      <c r="L32" s="125"/>
      <c r="M32" s="125"/>
      <c r="N32" s="125"/>
      <c r="O32" s="125"/>
      <c r="P32" s="125"/>
    </row>
    <row r="33" spans="1:19" x14ac:dyDescent="0.15">
      <c r="A33" s="128" t="s">
        <v>162</v>
      </c>
      <c r="B33" s="125"/>
      <c r="C33" s="125"/>
      <c r="D33" s="125"/>
      <c r="E33" s="125"/>
      <c r="F33" s="125"/>
      <c r="G33" s="125"/>
      <c r="H33" s="125"/>
      <c r="I33" s="125"/>
      <c r="J33" s="125"/>
      <c r="K33" s="125"/>
      <c r="L33" s="125"/>
      <c r="M33" s="125"/>
      <c r="N33" s="125"/>
      <c r="O33" s="125"/>
      <c r="P33" s="125"/>
    </row>
    <row r="34" spans="1:19" x14ac:dyDescent="0.15">
      <c r="A34" s="128" t="s">
        <v>163</v>
      </c>
      <c r="B34" s="125"/>
      <c r="C34" s="125"/>
      <c r="D34" s="125"/>
      <c r="E34" s="125"/>
      <c r="F34" s="125"/>
      <c r="G34" s="125"/>
      <c r="H34" s="125"/>
      <c r="I34" s="125"/>
      <c r="J34" s="125"/>
      <c r="K34" s="125"/>
      <c r="L34" s="125"/>
      <c r="M34" s="125"/>
      <c r="N34" s="125"/>
      <c r="O34" s="125"/>
      <c r="P34" s="125"/>
      <c r="S34" s="144" t="s">
        <v>164</v>
      </c>
    </row>
    <row r="35" spans="1:19" x14ac:dyDescent="0.15">
      <c r="A35" s="128" t="s">
        <v>165</v>
      </c>
      <c r="B35" s="125"/>
      <c r="C35" s="125"/>
      <c r="D35" s="125"/>
      <c r="E35" s="125"/>
      <c r="F35" s="125"/>
      <c r="G35" s="125"/>
      <c r="H35" s="125"/>
      <c r="I35" s="125"/>
      <c r="J35" s="125"/>
      <c r="K35" s="125"/>
      <c r="L35" s="125"/>
      <c r="M35" s="125"/>
      <c r="N35" s="125"/>
      <c r="O35" s="125"/>
      <c r="P35" s="125"/>
    </row>
    <row r="36" spans="1:19" x14ac:dyDescent="0.15">
      <c r="A36" s="125"/>
      <c r="B36" s="125"/>
      <c r="C36" s="125"/>
      <c r="D36" s="125"/>
      <c r="E36" s="125"/>
      <c r="F36" s="125"/>
      <c r="G36" s="125"/>
      <c r="H36" s="125"/>
      <c r="I36" s="134"/>
      <c r="J36" s="125"/>
      <c r="K36" s="125"/>
      <c r="L36" s="125"/>
      <c r="M36" s="125"/>
      <c r="N36" s="125"/>
      <c r="O36" s="125"/>
      <c r="P36" s="125"/>
    </row>
    <row r="37" spans="1:19" ht="16" x14ac:dyDescent="0.2">
      <c r="A37" s="135" t="s">
        <v>166</v>
      </c>
      <c r="B37" s="130"/>
      <c r="C37" s="131"/>
      <c r="D37" s="131"/>
      <c r="E37" s="130"/>
      <c r="F37" s="130"/>
      <c r="G37" s="130"/>
      <c r="H37" s="130"/>
      <c r="I37" s="130"/>
      <c r="J37" s="130"/>
      <c r="K37" s="130"/>
      <c r="L37" s="130"/>
      <c r="M37" s="130"/>
      <c r="N37" s="130"/>
      <c r="O37" s="130"/>
      <c r="P37" s="130"/>
    </row>
    <row r="38" spans="1:19" x14ac:dyDescent="0.15">
      <c r="A38" s="136" t="s">
        <v>167</v>
      </c>
      <c r="B38" s="125"/>
      <c r="C38" s="125"/>
      <c r="D38" s="125"/>
      <c r="E38" s="125"/>
      <c r="F38" s="125"/>
      <c r="G38" s="125"/>
      <c r="H38" s="125"/>
      <c r="I38" s="125"/>
      <c r="J38" s="125"/>
      <c r="K38" s="125"/>
      <c r="L38" s="125"/>
      <c r="M38" s="125"/>
      <c r="N38" s="125"/>
      <c r="O38" s="125"/>
      <c r="P38" s="125"/>
    </row>
    <row r="39" spans="1:19" x14ac:dyDescent="0.15">
      <c r="A39" s="138" t="s">
        <v>168</v>
      </c>
      <c r="B39" s="125"/>
      <c r="C39" s="125"/>
      <c r="D39" s="125"/>
      <c r="E39" s="125"/>
      <c r="F39" s="125"/>
      <c r="G39" s="125"/>
      <c r="H39" s="125"/>
      <c r="I39" s="125"/>
      <c r="J39" s="125"/>
      <c r="K39" s="125"/>
      <c r="L39" s="125"/>
      <c r="M39" s="125"/>
      <c r="N39" s="125"/>
      <c r="O39" s="125"/>
      <c r="P39" s="125"/>
    </row>
    <row r="40" spans="1:19" x14ac:dyDescent="0.15">
      <c r="A40" s="128" t="s">
        <v>169</v>
      </c>
      <c r="B40" s="125"/>
      <c r="C40" s="125"/>
      <c r="D40" s="125"/>
      <c r="E40" s="125"/>
      <c r="F40" s="125"/>
      <c r="G40" s="125"/>
      <c r="H40" s="125"/>
      <c r="I40" s="125"/>
      <c r="J40" s="125"/>
      <c r="K40" s="125"/>
      <c r="L40" s="125"/>
      <c r="M40" s="125"/>
      <c r="N40" s="125"/>
      <c r="O40" s="125"/>
      <c r="P40" s="125"/>
    </row>
    <row r="41" spans="1:19" x14ac:dyDescent="0.15">
      <c r="A41" s="128" t="s">
        <v>170</v>
      </c>
      <c r="B41" s="125"/>
      <c r="C41" s="125"/>
      <c r="D41" s="125"/>
      <c r="E41" s="125"/>
      <c r="F41" s="125"/>
      <c r="G41" s="125"/>
      <c r="H41" s="125"/>
      <c r="I41" s="125"/>
      <c r="J41" s="125"/>
      <c r="K41" s="125"/>
      <c r="L41" s="125"/>
      <c r="M41" s="125"/>
      <c r="N41" s="125"/>
      <c r="O41" s="125"/>
      <c r="P41" s="125"/>
    </row>
    <row r="42" spans="1:19" x14ac:dyDescent="0.15">
      <c r="A42" s="128"/>
      <c r="B42" s="125"/>
      <c r="C42" s="125"/>
      <c r="D42" s="125"/>
      <c r="E42" s="125"/>
      <c r="F42" s="125"/>
      <c r="G42" s="125"/>
      <c r="H42" s="125"/>
      <c r="I42" s="125"/>
      <c r="J42" s="125"/>
      <c r="K42" s="125"/>
      <c r="L42" s="125"/>
      <c r="M42" s="125"/>
      <c r="N42" s="125"/>
      <c r="O42" s="125"/>
      <c r="P42" s="125"/>
    </row>
    <row r="43" spans="1:19" ht="16" x14ac:dyDescent="0.2">
      <c r="A43" s="137" t="s">
        <v>171</v>
      </c>
      <c r="B43" s="130"/>
      <c r="C43" s="131"/>
      <c r="D43" s="131"/>
      <c r="E43" s="130"/>
      <c r="F43" s="130"/>
      <c r="G43" s="130"/>
      <c r="H43" s="130"/>
      <c r="I43" s="130"/>
      <c r="J43" s="130"/>
      <c r="K43" s="130"/>
      <c r="L43" s="130"/>
      <c r="M43" s="130"/>
      <c r="N43" s="130"/>
      <c r="O43" s="130"/>
      <c r="P43" s="130"/>
    </row>
    <row r="44" spans="1:19" x14ac:dyDescent="0.15">
      <c r="A44" s="136" t="s">
        <v>172</v>
      </c>
      <c r="B44" s="125"/>
      <c r="C44" s="125"/>
      <c r="D44" s="125"/>
      <c r="E44" s="125"/>
      <c r="F44" s="125"/>
      <c r="G44" s="125"/>
      <c r="H44" s="125"/>
      <c r="I44" s="125"/>
      <c r="J44" s="125"/>
      <c r="K44" s="125"/>
      <c r="L44" s="125"/>
      <c r="M44" s="125"/>
      <c r="N44" s="125"/>
      <c r="O44" s="125"/>
      <c r="P44" s="125"/>
    </row>
    <row r="45" spans="1:19" x14ac:dyDescent="0.15">
      <c r="A45" s="140" t="s">
        <v>173</v>
      </c>
      <c r="B45" s="125"/>
      <c r="C45" s="125"/>
      <c r="D45" s="125"/>
      <c r="E45" s="125"/>
      <c r="F45" s="125"/>
      <c r="G45" s="125"/>
      <c r="H45" s="125"/>
      <c r="I45" s="125"/>
      <c r="J45" s="125"/>
      <c r="K45" s="125"/>
      <c r="L45" s="125"/>
      <c r="M45" s="125"/>
      <c r="N45" s="125"/>
      <c r="O45" s="125"/>
      <c r="P45" s="125"/>
    </row>
    <row r="46" spans="1:19" x14ac:dyDescent="0.15">
      <c r="A46" s="128" t="s">
        <v>174</v>
      </c>
      <c r="B46" s="125"/>
      <c r="C46" s="125"/>
      <c r="D46" s="125"/>
      <c r="E46" s="125"/>
      <c r="F46" s="125"/>
      <c r="G46" s="125"/>
      <c r="H46" s="125"/>
      <c r="I46" s="125"/>
      <c r="J46" s="125"/>
      <c r="K46" s="125"/>
      <c r="L46" s="125"/>
      <c r="M46" s="125"/>
      <c r="N46" s="125"/>
      <c r="O46" s="125"/>
      <c r="P46" s="125"/>
    </row>
    <row r="47" spans="1:19" x14ac:dyDescent="0.15">
      <c r="A47" s="128" t="s">
        <v>175</v>
      </c>
      <c r="B47" s="125"/>
      <c r="C47" s="125"/>
      <c r="D47" s="125"/>
      <c r="E47" s="125"/>
      <c r="F47" s="125"/>
      <c r="G47" s="125"/>
      <c r="H47" s="125"/>
      <c r="I47" s="125"/>
      <c r="J47" s="125"/>
      <c r="K47" s="125"/>
      <c r="L47" s="125"/>
      <c r="M47" s="125"/>
      <c r="N47" s="125"/>
      <c r="O47" s="125"/>
      <c r="P47" s="125"/>
    </row>
    <row r="48" spans="1:19" x14ac:dyDescent="0.15">
      <c r="A48" s="138" t="s">
        <v>176</v>
      </c>
      <c r="B48" s="125"/>
      <c r="C48" s="125"/>
      <c r="D48" s="125"/>
      <c r="E48" s="125"/>
      <c r="F48" s="125"/>
      <c r="G48" s="125"/>
      <c r="H48" s="125"/>
      <c r="I48" s="125"/>
      <c r="J48" s="125"/>
      <c r="K48" s="125"/>
      <c r="L48" s="125"/>
      <c r="M48" s="125"/>
      <c r="N48" s="125"/>
      <c r="O48" s="125"/>
      <c r="P48" s="125"/>
    </row>
    <row r="49" spans="1:16" x14ac:dyDescent="0.15">
      <c r="A49" s="128" t="s">
        <v>177</v>
      </c>
      <c r="B49" s="125"/>
      <c r="C49" s="125"/>
      <c r="D49" s="125"/>
      <c r="E49" s="125"/>
      <c r="F49" s="125"/>
      <c r="G49" s="125"/>
      <c r="H49" s="125"/>
      <c r="I49" s="125"/>
      <c r="J49" s="125"/>
      <c r="K49" s="125"/>
      <c r="L49" s="125"/>
      <c r="M49" s="125"/>
      <c r="N49" s="125"/>
      <c r="O49" s="125"/>
      <c r="P49" s="125"/>
    </row>
    <row r="50" spans="1:16" x14ac:dyDescent="0.15">
      <c r="A50" s="134"/>
      <c r="B50" s="125"/>
      <c r="C50" s="125"/>
      <c r="D50" s="125"/>
      <c r="E50" s="125"/>
      <c r="F50" s="125"/>
      <c r="G50" s="125"/>
      <c r="H50" s="125"/>
      <c r="I50" s="125"/>
      <c r="J50" s="125"/>
      <c r="K50" s="125"/>
      <c r="L50" s="125"/>
      <c r="M50" s="125"/>
      <c r="N50" s="125"/>
      <c r="O50" s="125"/>
      <c r="P50" s="125"/>
    </row>
    <row r="51" spans="1:16" x14ac:dyDescent="0.15">
      <c r="A51" s="136" t="s">
        <v>178</v>
      </c>
      <c r="B51" s="125"/>
      <c r="C51" s="125"/>
      <c r="D51" s="125"/>
      <c r="E51" s="125"/>
      <c r="F51" s="125"/>
      <c r="G51" s="125"/>
      <c r="H51" s="125"/>
      <c r="I51" s="125"/>
      <c r="J51" s="125"/>
      <c r="K51" s="125"/>
      <c r="L51" s="125"/>
      <c r="M51" s="125"/>
      <c r="N51" s="125"/>
      <c r="O51" s="125"/>
      <c r="P51" s="125"/>
    </row>
    <row r="52" spans="1:16" x14ac:dyDescent="0.15">
      <c r="A52" s="128" t="s">
        <v>179</v>
      </c>
      <c r="B52" s="125"/>
      <c r="C52" s="125"/>
      <c r="D52" s="125"/>
      <c r="E52" s="125"/>
      <c r="F52" s="125"/>
      <c r="G52" s="125"/>
      <c r="H52" s="125"/>
      <c r="I52" s="125"/>
      <c r="J52" s="125"/>
      <c r="K52" s="125"/>
      <c r="L52" s="125"/>
      <c r="M52" s="125"/>
      <c r="N52" s="125"/>
      <c r="O52" s="125"/>
      <c r="P52" s="125"/>
    </row>
    <row r="53" spans="1:16" x14ac:dyDescent="0.15">
      <c r="A53" s="128" t="s">
        <v>180</v>
      </c>
      <c r="B53" s="125"/>
      <c r="C53" s="125"/>
      <c r="D53" s="125"/>
      <c r="E53" s="125"/>
      <c r="F53" s="125"/>
      <c r="G53" s="125"/>
      <c r="H53" s="125"/>
      <c r="I53" s="125"/>
      <c r="J53" s="125"/>
      <c r="K53" s="125"/>
      <c r="L53" s="125"/>
      <c r="M53" s="125"/>
      <c r="N53" s="125"/>
      <c r="O53" s="125"/>
      <c r="P53" s="125"/>
    </row>
    <row r="54" spans="1:16" x14ac:dyDescent="0.15">
      <c r="A54" s="128" t="s">
        <v>181</v>
      </c>
      <c r="B54" s="125"/>
      <c r="C54" s="125"/>
      <c r="D54" s="125"/>
      <c r="E54" s="125"/>
      <c r="F54" s="125"/>
      <c r="G54" s="125"/>
      <c r="H54" s="125"/>
      <c r="I54" s="125"/>
      <c r="J54" s="125"/>
      <c r="K54" s="125"/>
      <c r="L54" s="125"/>
      <c r="M54" s="125"/>
      <c r="N54" s="125"/>
      <c r="O54" s="125"/>
      <c r="P54" s="125"/>
    </row>
    <row r="55" spans="1:16" x14ac:dyDescent="0.15">
      <c r="A55" s="128" t="s">
        <v>182</v>
      </c>
      <c r="B55" s="125"/>
      <c r="C55" s="125"/>
      <c r="D55" s="125"/>
      <c r="E55" s="125"/>
      <c r="F55" s="125"/>
      <c r="G55" s="125"/>
      <c r="H55" s="125"/>
      <c r="I55" s="125"/>
      <c r="J55" s="125"/>
      <c r="K55" s="125"/>
      <c r="L55" s="125"/>
      <c r="M55" s="125"/>
      <c r="N55" s="125"/>
      <c r="O55" s="125"/>
      <c r="P55" s="125"/>
    </row>
    <row r="56" spans="1:16" x14ac:dyDescent="0.15">
      <c r="A56" s="134"/>
      <c r="B56" s="125"/>
      <c r="C56" s="125"/>
      <c r="D56" s="125"/>
      <c r="E56" s="125"/>
      <c r="F56" s="125"/>
      <c r="G56" s="125"/>
      <c r="H56" s="125"/>
      <c r="I56" s="125"/>
      <c r="J56" s="125"/>
      <c r="K56" s="125"/>
      <c r="L56" s="125"/>
      <c r="M56" s="125"/>
      <c r="N56" s="125"/>
      <c r="O56" s="125"/>
      <c r="P56" s="125"/>
    </row>
    <row r="57" spans="1:16" ht="16" x14ac:dyDescent="0.2">
      <c r="A57" s="137" t="s">
        <v>183</v>
      </c>
      <c r="B57" s="130"/>
      <c r="C57" s="131"/>
      <c r="D57" s="131"/>
      <c r="E57" s="130"/>
      <c r="F57" s="130"/>
      <c r="G57" s="130"/>
      <c r="H57" s="130"/>
      <c r="I57" s="130"/>
      <c r="J57" s="130"/>
      <c r="K57" s="130"/>
      <c r="L57" s="130"/>
      <c r="M57" s="130"/>
      <c r="N57" s="130"/>
      <c r="O57" s="130"/>
      <c r="P57" s="130"/>
    </row>
    <row r="58" spans="1:16" x14ac:dyDescent="0.15">
      <c r="A58" s="139" t="s">
        <v>81</v>
      </c>
      <c r="B58" s="125"/>
      <c r="C58" s="125"/>
      <c r="D58" s="125"/>
      <c r="E58" s="125"/>
      <c r="F58" s="125"/>
      <c r="G58" s="125"/>
      <c r="H58" s="125"/>
      <c r="I58" s="125"/>
      <c r="J58" s="125"/>
      <c r="K58" s="125"/>
      <c r="L58" s="125"/>
      <c r="M58" s="125"/>
      <c r="N58" s="125"/>
      <c r="O58" s="125"/>
      <c r="P58" s="125"/>
    </row>
    <row r="59" spans="1:16" x14ac:dyDescent="0.15">
      <c r="A59" s="140" t="s">
        <v>184</v>
      </c>
      <c r="B59" s="125"/>
      <c r="C59" s="125"/>
      <c r="D59" s="125"/>
      <c r="E59" s="125"/>
      <c r="F59" s="125"/>
      <c r="G59" s="125"/>
      <c r="H59" s="125"/>
      <c r="I59" s="125"/>
      <c r="J59" s="125"/>
      <c r="K59" s="125"/>
      <c r="L59" s="125"/>
      <c r="M59" s="125"/>
      <c r="N59" s="125"/>
      <c r="O59" s="125"/>
      <c r="P59" s="125"/>
    </row>
    <row r="60" spans="1:16" x14ac:dyDescent="0.15">
      <c r="A60" s="128" t="s">
        <v>185</v>
      </c>
      <c r="B60" s="125"/>
      <c r="C60" s="125"/>
      <c r="D60" s="125"/>
      <c r="E60" s="125"/>
      <c r="F60" s="125"/>
      <c r="G60" s="125"/>
      <c r="H60" s="125"/>
      <c r="I60" s="125"/>
      <c r="J60" s="125"/>
      <c r="K60" s="125"/>
      <c r="L60" s="125"/>
      <c r="M60" s="125"/>
      <c r="N60" s="125"/>
      <c r="O60" s="125"/>
      <c r="P60" s="125"/>
    </row>
    <row r="61" spans="1:16" x14ac:dyDescent="0.15">
      <c r="A61" s="128" t="s">
        <v>186</v>
      </c>
      <c r="B61" s="125"/>
      <c r="C61" s="125"/>
      <c r="D61" s="125"/>
      <c r="E61" s="125"/>
      <c r="F61" s="125"/>
      <c r="G61" s="125"/>
      <c r="H61" s="125"/>
      <c r="I61" s="125"/>
      <c r="J61" s="125"/>
      <c r="K61" s="125"/>
      <c r="L61" s="125"/>
      <c r="M61" s="125"/>
      <c r="N61" s="125"/>
      <c r="O61" s="125"/>
      <c r="P61" s="125"/>
    </row>
    <row r="62" spans="1:16" x14ac:dyDescent="0.15">
      <c r="A62" s="128" t="s">
        <v>187</v>
      </c>
      <c r="B62" s="125"/>
      <c r="C62" s="125"/>
      <c r="D62" s="125"/>
      <c r="E62" s="125"/>
      <c r="F62" s="125"/>
      <c r="G62" s="125"/>
      <c r="H62" s="125"/>
      <c r="I62" s="134"/>
      <c r="J62" s="125"/>
      <c r="K62" s="125"/>
      <c r="L62" s="125"/>
      <c r="M62" s="125"/>
      <c r="N62" s="125"/>
      <c r="O62" s="125"/>
      <c r="P62" s="125"/>
    </row>
    <row r="63" spans="1:16" x14ac:dyDescent="0.15">
      <c r="A63" s="128"/>
      <c r="B63" s="125"/>
      <c r="C63" s="125"/>
      <c r="D63" s="125"/>
      <c r="E63" s="125"/>
      <c r="F63" s="125"/>
      <c r="G63" s="125"/>
      <c r="H63" s="125"/>
      <c r="I63" s="134"/>
      <c r="J63" s="125"/>
      <c r="K63" s="125"/>
      <c r="L63" s="125"/>
      <c r="M63" s="125"/>
      <c r="N63" s="125"/>
      <c r="O63" s="125"/>
      <c r="P63" s="125"/>
    </row>
    <row r="64" spans="1:16" ht="16" x14ac:dyDescent="0.2">
      <c r="A64" s="126" t="s">
        <v>188</v>
      </c>
      <c r="B64" s="130"/>
      <c r="C64" s="131"/>
      <c r="D64" s="131"/>
      <c r="E64" s="130"/>
      <c r="F64" s="130"/>
      <c r="G64" s="130"/>
      <c r="H64" s="130"/>
      <c r="I64" s="130"/>
      <c r="J64" s="130"/>
      <c r="K64" s="130"/>
      <c r="L64" s="130"/>
      <c r="M64" s="130"/>
      <c r="N64" s="130"/>
      <c r="O64" s="130"/>
      <c r="P64" s="130"/>
    </row>
    <row r="65" spans="1:16" x14ac:dyDescent="0.15">
      <c r="A65" s="141" t="s">
        <v>189</v>
      </c>
      <c r="B65" s="125"/>
      <c r="C65" s="125"/>
      <c r="D65" s="125"/>
      <c r="E65" s="125"/>
      <c r="F65" s="125"/>
      <c r="G65" s="125"/>
      <c r="H65" s="125"/>
      <c r="I65" s="125"/>
      <c r="J65" s="125"/>
      <c r="K65" s="125"/>
      <c r="L65" s="125"/>
      <c r="M65" s="125"/>
      <c r="N65" s="125"/>
      <c r="O65" s="125"/>
      <c r="P65" s="125"/>
    </row>
    <row r="66" spans="1:16" ht="30" customHeight="1" x14ac:dyDescent="0.15">
      <c r="A66" s="145" t="s">
        <v>6</v>
      </c>
      <c r="B66" s="525" t="s">
        <v>190</v>
      </c>
      <c r="C66" s="525"/>
      <c r="D66" s="525"/>
      <c r="E66" s="525"/>
      <c r="F66" s="525"/>
      <c r="G66" s="525"/>
      <c r="H66" s="525"/>
      <c r="I66" s="525"/>
      <c r="J66" s="525"/>
      <c r="K66" s="525"/>
      <c r="L66" s="525"/>
      <c r="M66" s="525"/>
      <c r="N66" s="525"/>
      <c r="O66" s="525"/>
      <c r="P66" s="525"/>
    </row>
    <row r="67" spans="1:16" x14ac:dyDescent="0.15">
      <c r="A67" s="146"/>
      <c r="B67" s="340" t="s">
        <v>191</v>
      </c>
      <c r="C67" s="125"/>
      <c r="D67" s="125"/>
      <c r="E67" s="125"/>
      <c r="F67" s="125"/>
      <c r="G67" s="125"/>
      <c r="H67" s="125"/>
      <c r="I67" s="125"/>
      <c r="J67" s="125"/>
      <c r="K67" s="125"/>
      <c r="L67" s="125"/>
      <c r="M67" s="125"/>
      <c r="N67" s="125"/>
      <c r="O67" s="125"/>
      <c r="P67" s="125"/>
    </row>
    <row r="68" spans="1:16" x14ac:dyDescent="0.15">
      <c r="A68" s="145" t="s">
        <v>6</v>
      </c>
      <c r="B68" s="340" t="s">
        <v>192</v>
      </c>
      <c r="C68" s="125"/>
      <c r="D68" s="125"/>
      <c r="E68" s="125"/>
      <c r="F68" s="125"/>
      <c r="G68" s="125"/>
      <c r="H68" s="125"/>
      <c r="I68" s="125"/>
      <c r="J68" s="125"/>
      <c r="K68" s="125"/>
      <c r="L68" s="125"/>
      <c r="M68" s="125"/>
      <c r="N68" s="125"/>
      <c r="O68" s="125"/>
      <c r="P68" s="125"/>
    </row>
    <row r="69" spans="1:16" x14ac:dyDescent="0.15">
      <c r="A69" s="145" t="s">
        <v>6</v>
      </c>
      <c r="B69" s="340" t="s">
        <v>193</v>
      </c>
      <c r="C69" s="125"/>
      <c r="D69" s="125"/>
      <c r="E69" s="125"/>
      <c r="F69" s="125"/>
      <c r="G69" s="125"/>
      <c r="H69" s="125"/>
      <c r="I69" s="125"/>
      <c r="J69" s="125"/>
      <c r="K69" s="125"/>
      <c r="L69" s="125"/>
      <c r="M69" s="125"/>
      <c r="N69" s="125"/>
      <c r="O69" s="125"/>
      <c r="P69" s="125"/>
    </row>
    <row r="70" spans="1:16" x14ac:dyDescent="0.15">
      <c r="A70" s="145" t="s">
        <v>6</v>
      </c>
      <c r="B70" s="340" t="s">
        <v>194</v>
      </c>
      <c r="C70" s="125"/>
      <c r="D70" s="125"/>
      <c r="E70" s="125"/>
      <c r="F70" s="125"/>
      <c r="G70" s="125"/>
      <c r="H70" s="125"/>
      <c r="I70" s="125"/>
      <c r="J70" s="125"/>
      <c r="K70" s="125"/>
      <c r="L70" s="125"/>
      <c r="M70" s="125"/>
      <c r="N70" s="125"/>
      <c r="O70" s="125"/>
      <c r="P70" s="125"/>
    </row>
    <row r="71" spans="1:16" x14ac:dyDescent="0.15">
      <c r="A71" s="145" t="s">
        <v>6</v>
      </c>
      <c r="B71" s="340" t="s">
        <v>195</v>
      </c>
      <c r="C71" s="125"/>
      <c r="D71" s="125"/>
      <c r="E71" s="125"/>
      <c r="F71" s="125"/>
      <c r="G71" s="125"/>
      <c r="H71" s="125"/>
      <c r="I71" s="125"/>
      <c r="J71" s="125"/>
      <c r="K71" s="125"/>
      <c r="L71" s="125"/>
      <c r="M71" s="125"/>
      <c r="N71" s="125"/>
      <c r="O71" s="125"/>
      <c r="P71" s="125"/>
    </row>
    <row r="72" spans="1:16" x14ac:dyDescent="0.15">
      <c r="A72" s="145" t="s">
        <v>6</v>
      </c>
      <c r="B72" s="340" t="s">
        <v>196</v>
      </c>
      <c r="C72" s="125"/>
      <c r="D72" s="125"/>
      <c r="E72" s="125"/>
      <c r="F72" s="125"/>
      <c r="G72" s="125"/>
      <c r="H72" s="125"/>
      <c r="I72" s="125"/>
      <c r="J72" s="125"/>
      <c r="K72" s="125"/>
      <c r="L72" s="125"/>
      <c r="M72" s="125"/>
      <c r="N72" s="125"/>
      <c r="O72" s="125"/>
      <c r="P72" s="125"/>
    </row>
    <row r="73" spans="1:16" x14ac:dyDescent="0.15">
      <c r="A73" s="145" t="s">
        <v>6</v>
      </c>
      <c r="B73" s="340" t="s">
        <v>197</v>
      </c>
      <c r="C73" s="125"/>
      <c r="D73" s="125"/>
      <c r="E73" s="125"/>
      <c r="F73" s="125"/>
      <c r="G73" s="125"/>
      <c r="H73" s="125"/>
      <c r="I73" s="125"/>
      <c r="J73" s="125"/>
      <c r="K73" s="125"/>
      <c r="L73" s="125"/>
      <c r="M73" s="125"/>
      <c r="N73" s="125"/>
      <c r="O73" s="125"/>
      <c r="P73" s="125"/>
    </row>
    <row r="74" spans="1:16" x14ac:dyDescent="0.15">
      <c r="A74" s="145" t="s">
        <v>6</v>
      </c>
      <c r="B74" s="341" t="s">
        <v>198</v>
      </c>
      <c r="C74" s="125"/>
      <c r="D74" s="125"/>
      <c r="E74" s="125"/>
      <c r="F74" s="125"/>
      <c r="G74" s="125"/>
      <c r="H74" s="125"/>
      <c r="I74" s="125"/>
      <c r="J74" s="125"/>
      <c r="K74" s="125"/>
      <c r="L74" s="125"/>
      <c r="M74" s="125"/>
      <c r="N74" s="125"/>
      <c r="O74" s="125"/>
      <c r="P74" s="125"/>
    </row>
    <row r="75" spans="1:16" ht="30" customHeight="1" x14ac:dyDescent="0.15">
      <c r="A75" s="145"/>
      <c r="B75" s="525" t="s">
        <v>199</v>
      </c>
      <c r="C75" s="525"/>
      <c r="D75" s="525"/>
      <c r="E75" s="525"/>
      <c r="F75" s="525"/>
      <c r="G75" s="525"/>
      <c r="H75" s="525"/>
      <c r="I75" s="525"/>
      <c r="J75" s="525"/>
      <c r="K75" s="525"/>
      <c r="L75" s="525"/>
      <c r="M75" s="525"/>
      <c r="N75" s="525"/>
      <c r="O75" s="525"/>
      <c r="P75" s="525"/>
    </row>
    <row r="76" spans="1:16" ht="53" customHeight="1" x14ac:dyDescent="0.15">
      <c r="A76" s="145"/>
      <c r="B76" s="525" t="s">
        <v>200</v>
      </c>
      <c r="C76" s="525"/>
      <c r="D76" s="525"/>
      <c r="E76" s="525"/>
      <c r="F76" s="525"/>
      <c r="G76" s="525"/>
      <c r="H76" s="525"/>
      <c r="I76" s="525"/>
      <c r="J76" s="525"/>
      <c r="K76" s="525"/>
      <c r="L76" s="525"/>
      <c r="M76" s="525"/>
      <c r="N76" s="525"/>
      <c r="O76" s="525"/>
      <c r="P76" s="525"/>
    </row>
    <row r="77" spans="1:16" x14ac:dyDescent="0.15">
      <c r="A77" s="145"/>
      <c r="B77" s="125"/>
      <c r="C77" s="125"/>
      <c r="D77" s="125"/>
      <c r="E77" s="125"/>
      <c r="F77" s="125"/>
      <c r="G77" s="125"/>
      <c r="H77" s="125"/>
      <c r="I77" s="125"/>
      <c r="J77" s="125"/>
      <c r="K77" s="125"/>
      <c r="L77" s="125"/>
      <c r="M77" s="125"/>
      <c r="N77" s="125"/>
      <c r="O77" s="125"/>
      <c r="P77" s="125"/>
    </row>
    <row r="78" spans="1:16" x14ac:dyDescent="0.15">
      <c r="A78" s="125"/>
      <c r="B78" s="147"/>
      <c r="C78" s="125"/>
      <c r="D78" s="125"/>
      <c r="E78" s="125"/>
      <c r="F78" s="125"/>
      <c r="G78" s="125"/>
      <c r="H78" s="125"/>
      <c r="I78" s="125"/>
      <c r="J78" s="125"/>
      <c r="K78" s="125"/>
      <c r="L78" s="125"/>
      <c r="M78" s="125"/>
      <c r="N78" s="125"/>
      <c r="O78" s="125"/>
      <c r="P78" s="125"/>
    </row>
    <row r="79" spans="1:16" ht="16" x14ac:dyDescent="0.2">
      <c r="A79" s="137" t="s">
        <v>201</v>
      </c>
      <c r="B79" s="130"/>
      <c r="C79" s="131"/>
      <c r="D79" s="131"/>
      <c r="E79" s="130"/>
      <c r="F79" s="130"/>
      <c r="G79" s="130"/>
      <c r="H79" s="130"/>
      <c r="I79" s="130"/>
      <c r="J79" s="130"/>
      <c r="K79" s="130"/>
      <c r="L79" s="130"/>
      <c r="M79" s="130"/>
      <c r="N79" s="130"/>
      <c r="O79" s="130"/>
      <c r="P79" s="130"/>
    </row>
    <row r="80" spans="1:16" x14ac:dyDescent="0.15">
      <c r="A80" s="136" t="s">
        <v>172</v>
      </c>
      <c r="B80" s="125"/>
      <c r="C80" s="125"/>
      <c r="D80" s="125"/>
      <c r="E80" s="125"/>
      <c r="F80" s="125"/>
      <c r="G80" s="125"/>
      <c r="H80" s="125"/>
      <c r="I80" s="125"/>
      <c r="J80" s="125"/>
      <c r="K80" s="125"/>
      <c r="L80" s="125"/>
      <c r="M80" s="125"/>
      <c r="N80" s="125"/>
      <c r="O80" s="125"/>
      <c r="P80" s="125"/>
    </row>
    <row r="81" spans="1:16" x14ac:dyDescent="0.15">
      <c r="A81" s="140" t="s">
        <v>202</v>
      </c>
      <c r="B81" s="125"/>
      <c r="C81" s="125"/>
      <c r="D81" s="125"/>
      <c r="E81" s="125"/>
      <c r="F81" s="125"/>
      <c r="G81" s="125"/>
      <c r="H81" s="125"/>
      <c r="I81" s="125"/>
      <c r="J81" s="125"/>
      <c r="K81" s="125"/>
      <c r="L81" s="125"/>
      <c r="M81" s="125"/>
      <c r="N81" s="125"/>
      <c r="O81" s="125"/>
      <c r="P81" s="125"/>
    </row>
    <row r="82" spans="1:16" x14ac:dyDescent="0.15">
      <c r="A82" s="128" t="s">
        <v>203</v>
      </c>
      <c r="B82" s="125"/>
      <c r="C82" s="125"/>
      <c r="D82" s="125"/>
      <c r="E82" s="125"/>
      <c r="F82" s="125"/>
      <c r="G82" s="125"/>
      <c r="H82" s="125"/>
      <c r="I82" s="125"/>
      <c r="J82" s="125"/>
      <c r="K82" s="125"/>
      <c r="L82" s="125"/>
      <c r="M82" s="125"/>
      <c r="N82" s="125"/>
      <c r="O82" s="125"/>
      <c r="P82" s="125"/>
    </row>
    <row r="83" spans="1:16" x14ac:dyDescent="0.15">
      <c r="A83" s="128" t="s">
        <v>204</v>
      </c>
      <c r="B83" s="125"/>
      <c r="C83" s="125"/>
      <c r="D83" s="125"/>
      <c r="E83" s="125"/>
      <c r="F83" s="125"/>
      <c r="G83" s="125"/>
      <c r="H83" s="125"/>
      <c r="I83" s="125"/>
      <c r="J83" s="125"/>
      <c r="K83" s="125"/>
      <c r="L83" s="125"/>
      <c r="M83" s="125"/>
      <c r="N83" s="125"/>
      <c r="O83" s="125"/>
      <c r="P83" s="125"/>
    </row>
    <row r="84" spans="1:16" x14ac:dyDescent="0.15">
      <c r="A84" s="342" t="s">
        <v>205</v>
      </c>
      <c r="B84" s="125"/>
      <c r="C84" s="125"/>
      <c r="D84" s="125"/>
      <c r="E84" s="125"/>
      <c r="F84" s="125"/>
      <c r="G84" s="125"/>
      <c r="H84" s="125"/>
      <c r="I84" s="134"/>
      <c r="J84" s="125"/>
      <c r="K84" s="125"/>
      <c r="L84" s="125"/>
      <c r="M84" s="125"/>
      <c r="N84" s="125"/>
      <c r="O84" s="125"/>
      <c r="P84" s="125"/>
    </row>
    <row r="85" spans="1:16" x14ac:dyDescent="0.15">
      <c r="A85" s="128" t="s">
        <v>206</v>
      </c>
      <c r="B85" s="125"/>
      <c r="C85" s="125"/>
      <c r="D85" s="125"/>
      <c r="E85" s="125"/>
      <c r="F85" s="125"/>
      <c r="G85" s="125"/>
      <c r="H85" s="125"/>
      <c r="I85" s="134"/>
      <c r="J85" s="125"/>
      <c r="K85" s="125"/>
      <c r="L85" s="125"/>
      <c r="M85" s="125"/>
      <c r="N85" s="125"/>
      <c r="O85" s="125"/>
      <c r="P85" s="125"/>
    </row>
  </sheetData>
  <sheetProtection sheet="1" objects="1" scenarios="1"/>
  <mergeCells count="3">
    <mergeCell ref="B76:P76"/>
    <mergeCell ref="B75:P75"/>
    <mergeCell ref="B66:P66"/>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FB1C36385E501408A544AE6B17C83C2" ma:contentTypeVersion="18" ma:contentTypeDescription="Een nieuw document maken." ma:contentTypeScope="" ma:versionID="bb5e73adc10a1699d699543dcddd0ac6">
  <xsd:schema xmlns:xsd="http://www.w3.org/2001/XMLSchema" xmlns:xs="http://www.w3.org/2001/XMLSchema" xmlns:p="http://schemas.microsoft.com/office/2006/metadata/properties" xmlns:ns2="3bc82a5c-a3c4-44bd-982b-700856bb6503" xmlns:ns3="b5c32d9d-ebaa-48e4-a47b-e71dfa22ea6e" targetNamespace="http://schemas.microsoft.com/office/2006/metadata/properties" ma:root="true" ma:fieldsID="539c30b0db5f81eae717650d96b0dcc7" ns2:_="" ns3:_="">
    <xsd:import namespace="3bc82a5c-a3c4-44bd-982b-700856bb6503"/>
    <xsd:import namespace="b5c32d9d-ebaa-48e4-a47b-e71dfa22ea6e"/>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OCR" minOccurs="0"/>
                <xsd:element ref="ns2:MediaServiceDateTaken" minOccurs="0"/>
                <xsd:element ref="ns3:SharedWithUsers" minOccurs="0"/>
                <xsd:element ref="ns3:SharedWithDetails"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c82a5c-a3c4-44bd-982b-700856bb650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Afbeeldingtags" ma:readOnly="false" ma:fieldId="{5cf76f15-5ced-4ddc-b409-7134ff3c332f}" ma:taxonomyMulti="true" ma:sspId="af772795-f9eb-4fac-9249-dc978c3a7ccc"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5c32d9d-ebaa-48e4-a47b-e71dfa22ea6e" elementFormDefault="qualified">
    <xsd:import namespace="http://schemas.microsoft.com/office/2006/documentManagement/types"/>
    <xsd:import namespace="http://schemas.microsoft.com/office/infopath/2007/PartnerControls"/>
    <xsd:element name="SharedWithUsers" ma:index="15"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Gedeeld met details" ma:internalName="SharedWithDetails" ma:readOnly="true">
      <xsd:simpleType>
        <xsd:restriction base="dms:Note">
          <xsd:maxLength value="255"/>
        </xsd:restriction>
      </xsd:simpleType>
    </xsd:element>
    <xsd:element name="TaxCatchAll" ma:index="23" nillable="true" ma:displayName="Taxonomy Catch All Column" ma:hidden="true" ma:list="{772ea049-cdec-4bd6-8c7a-a183cef88d39}" ma:internalName="TaxCatchAll" ma:showField="CatchAllData" ma:web="b5c32d9d-ebaa-48e4-a47b-e71dfa22ea6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bc82a5c-a3c4-44bd-982b-700856bb6503">
      <Terms xmlns="http://schemas.microsoft.com/office/infopath/2007/PartnerControls"/>
    </lcf76f155ced4ddcb4097134ff3c332f>
    <TaxCatchAll xmlns="b5c32d9d-ebaa-48e4-a47b-e71dfa22ea6e"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EE2BC5D-0FAA-4A8B-BA04-48B22C510A4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c82a5c-a3c4-44bd-982b-700856bb6503"/>
    <ds:schemaRef ds:uri="b5c32d9d-ebaa-48e4-a47b-e71dfa22ea6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1596F71-BA62-49D0-8FE6-C738265C6C0D}">
  <ds:schemaRefs>
    <ds:schemaRef ds:uri="http://www.w3.org/XML/1998/namespace"/>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 ds:uri="b5c32d9d-ebaa-48e4-a47b-e71dfa22ea6e"/>
    <ds:schemaRef ds:uri="3bc82a5c-a3c4-44bd-982b-700856bb6503"/>
    <ds:schemaRef ds:uri="http://purl.org/dc/dcmitype/"/>
  </ds:schemaRefs>
</ds:datastoreItem>
</file>

<file path=customXml/itemProps3.xml><?xml version="1.0" encoding="utf-8"?>
<ds:datastoreItem xmlns:ds="http://schemas.openxmlformats.org/officeDocument/2006/customXml" ds:itemID="{6A295062-CACD-4F03-9153-B9BB98D40AF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Werkbladen</vt:lpstr>
      </vt:variant>
      <vt:variant>
        <vt:i4>3</vt:i4>
      </vt:variant>
      <vt:variant>
        <vt:lpstr>Benoemde bereiken</vt:lpstr>
      </vt:variant>
      <vt:variant>
        <vt:i4>1</vt:i4>
      </vt:variant>
    </vt:vector>
  </HeadingPairs>
  <TitlesOfParts>
    <vt:vector size="4" baseType="lpstr">
      <vt:lpstr>Instructies</vt:lpstr>
      <vt:lpstr>Kosten en financiering</vt:lpstr>
      <vt:lpstr>Toelichting kostensoorten</vt:lpstr>
      <vt:lpstr>Uurtarief</vt:lpstr>
    </vt:vector>
  </TitlesOfParts>
  <Manager/>
  <Company>SenterNovem</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Laila</dc:creator>
  <cp:keywords/>
  <dc:description/>
  <cp:lastModifiedBy>Annebel Hendrix</cp:lastModifiedBy>
  <cp:revision/>
  <dcterms:created xsi:type="dcterms:W3CDTF">2013-01-08T10:06:58Z</dcterms:created>
  <dcterms:modified xsi:type="dcterms:W3CDTF">2026-05-12T07:48:26Z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0x0101001FB1C36385E501408A544AE6B17C83C2</vt:lpwstr>
  </property>
  <property fmtid="{D5CDD505-2E9C-101B-9397-08002B2CF9AE}" pid="3" name="MediaServiceImageTags">
    <vt:lpwstr/>
  </property>
</Properties>
</file>